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31040" windowHeight="15420" tabRatio="500" activeTab="1"/>
  </bookViews>
  <sheets>
    <sheet name="RATIO DE LAS PENDIENTES DE PAGO" sheetId="1" r:id="rId1"/>
    <sheet name="RATIO DE LAS OPERACIONES PAGADA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<sst xmlns="http://schemas.openxmlformats.org/spreadsheetml/2006/main" count="17" uniqueCount="15">
  <si>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FECHA REGISTRO</t>
  </si>
  <si>
    <t>FECHA DE PAGO</t>
  </si>
  <si>
    <t>Días de trámite</t>
  </si>
  <si>
    <t>Importe factura</t>
  </si>
  <si>
    <t>RATIO DE LAS OPERACIONES  PENDIENTES DE PAGO</t>
  </si>
  <si>
    <t>IMPORTE PAGOS PENDIENTES</t>
  </si>
  <si>
    <t>DÍAS DE PAGO</t>
  </si>
  <si>
    <t>DÍAS DE TRÁMITE</t>
  </si>
  <si>
    <t>IMPORTE FACTURA</t>
  </si>
  <si>
    <t>RATIO DE LAS OPERACIONES PAGADAS</t>
  </si>
  <si>
    <t>IMPORTE PAGOS REALIZADOS</t>
  </si>
  <si>
    <t>RATIO DE LAS OPERACIONES PENDIENTES DE PAGO</t>
  </si>
  <si>
    <t>PMP</t>
  </si>
  <si>
    <t>FECHA FIN DE PERIODO</t>
  </si>
  <si>
    <t>Pago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</si>
</sst>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* #,##0.00&quot;    &quot;;\-* #,##0.00&quot;    &quot;;* \-#&quot;    &quot;;@\ "/>
    <numFmt numFmtId="166" formatCode="mmm\-yyyy"/>
    <numFmt numFmtId="167" formatCode="0.000"/>
    <numFmt numFmtId="168" formatCode="d/m/yyyy"/>
    <numFmt numFmtId="169" formatCode="0.000000000"/>
    <numFmt numFmtId="170" formatCode="0.0000000000"/>
    <numFmt numFmtId="171" formatCode="0.00000000000"/>
    <numFmt numFmtId="172" formatCode="0.00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#,##0.00_ ;[Red]\-#,##0.00\ "/>
    <numFmt numFmtId="179" formatCode="#,##0.00\ &quot;€&quot;;[Red]#,##0.00\ &quot;€&quot;"/>
    <numFmt numFmtId="180" formatCode="[$-C0A]dddd\,\ d\ &quot;de&quot;\ mmmm\ &quot;de&quot;\ yy"/>
    <numFmt numFmtId="181" formatCode="dd\-mm\-yy;@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43" fontId="0" fillId="0" borderId="0" xfId="51" applyFont="1" applyFill="1" applyBorder="1" applyAlignment="1" applyProtection="1">
      <alignment horizontal="right"/>
      <protection/>
    </xf>
    <xf numFmtId="14" fontId="0" fillId="0" borderId="0" xfId="0" applyNumberFormat="1" applyAlignment="1">
      <alignment/>
    </xf>
    <xf numFmtId="14" fontId="37" fillId="0" borderId="0" xfId="0" applyNumberFormat="1" applyFont="1" applyAlignment="1">
      <alignment/>
    </xf>
    <xf numFmtId="164" fontId="37" fillId="0" borderId="0" xfId="0" applyNumberFormat="1" applyFont="1" applyAlignment="1">
      <alignment horizontal="right"/>
    </xf>
    <xf numFmtId="43" fontId="0" fillId="0" borderId="0" xfId="0" applyNumberFormat="1" applyAlignment="1">
      <alignment/>
    </xf>
    <xf numFmtId="43" fontId="36" fillId="0" borderId="0" xfId="51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6" fillId="0" borderId="0" xfId="0" applyNumberFormat="1" applyFont="1" applyAlignment="1">
      <alignment/>
    </xf>
    <xf numFmtId="4" fontId="0" fillId="0" borderId="0" xfId="51" applyNumberFormat="1" applyFont="1" applyFill="1" applyBorder="1" applyAlignment="1" applyProtection="1">
      <alignment horizontal="right"/>
      <protection/>
    </xf>
    <xf numFmtId="14" fontId="0" fillId="0" borderId="0" xfId="0" applyNumberFormat="1" applyAlignment="1">
      <alignment horizontal="right"/>
    </xf>
    <xf numFmtId="2" fontId="0" fillId="0" borderId="0" xfId="51" applyNumberFormat="1" applyFont="1" applyFill="1" applyBorder="1" applyAlignment="1" applyProtection="1">
      <alignment horizontal="right"/>
      <protection/>
    </xf>
    <xf numFmtId="43" fontId="0" fillId="0" borderId="0" xfId="51" applyFont="1" applyAlignment="1">
      <alignment/>
    </xf>
    <xf numFmtId="43" fontId="37" fillId="0" borderId="0" xfId="51" applyFont="1" applyAlignment="1">
      <alignment horizontal="right"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I22" sqref="I22"/>
    </sheetView>
  </sheetViews>
  <sheetFormatPr defaultColWidth="11.00390625" defaultRowHeight="12.75" customHeight="1"/>
  <cols>
    <col min="1" max="1" width="25.625" style="1" customWidth="1"/>
    <col min="2" max="2" width="22.50390625" style="0" customWidth="1"/>
    <col min="3" max="4" width="21.375" style="0" customWidth="1"/>
    <col min="5" max="5" width="23.00390625" style="2" customWidth="1"/>
    <col min="6" max="6" width="24.875" style="0" customWidth="1"/>
  </cols>
  <sheetData>
    <row r="1" spans="1:6" ht="13.5" customHeight="1">
      <c r="A1" s="1" t="s">
        <v>0</v>
      </c>
      <c r="B1" t="s">
        <v>13</v>
      </c>
      <c r="C1" t="s">
        <v>14</v>
      </c>
      <c r="D1" t="s">
        <v>2</v>
      </c>
      <c r="E1" s="2" t="s">
        <v>3</v>
      </c>
      <c r="F1" s="8"/>
    </row>
    <row r="2" spans="1:6" ht="15.75" customHeight="1">
      <c r="A2" s="3">
        <v>42727</v>
      </c>
      <c r="B2" s="3">
        <v>42735</v>
      </c>
      <c r="C2">
        <f>DAYS360(A2,B2)</f>
        <v>8</v>
      </c>
      <c r="D2">
        <f>C2-30</f>
        <v>-22</v>
      </c>
      <c r="E2" s="16">
        <v>200</v>
      </c>
      <c r="F2" s="8">
        <f>D2*E2</f>
        <v>-4400</v>
      </c>
    </row>
    <row r="3" spans="1:6" ht="15.75" customHeight="1">
      <c r="A3" s="3">
        <v>42725</v>
      </c>
      <c r="B3" s="3">
        <v>42735</v>
      </c>
      <c r="C3">
        <f>DAYS360(A3,B3)</f>
        <v>10</v>
      </c>
      <c r="D3">
        <f>C3-30</f>
        <v>-20</v>
      </c>
      <c r="E3" s="16">
        <v>225</v>
      </c>
      <c r="F3" s="8">
        <f>D3*E3</f>
        <v>-4500</v>
      </c>
    </row>
    <row r="4" spans="1:6" ht="15.75" customHeight="1">
      <c r="A4" s="3">
        <v>42726</v>
      </c>
      <c r="B4" s="3">
        <v>42735</v>
      </c>
      <c r="C4">
        <f>DAYS360(A4,B4)</f>
        <v>9</v>
      </c>
      <c r="D4">
        <f>C4-30</f>
        <v>-21</v>
      </c>
      <c r="E4" s="16">
        <v>600</v>
      </c>
      <c r="F4" s="8">
        <f>D4*E4</f>
        <v>-12600</v>
      </c>
    </row>
    <row r="5" spans="1:6" ht="15.75" customHeight="1">
      <c r="A5" s="3">
        <v>42726</v>
      </c>
      <c r="B5" s="3">
        <v>42735</v>
      </c>
      <c r="C5">
        <f>DAYS360(A5,B5)</f>
        <v>9</v>
      </c>
      <c r="D5">
        <f aca="true" t="shared" si="0" ref="D5:D16">C5-30</f>
        <v>-21</v>
      </c>
      <c r="E5" s="17">
        <v>332.75</v>
      </c>
      <c r="F5" s="8">
        <f>D5*E5</f>
        <v>-6987.75</v>
      </c>
    </row>
    <row r="6" spans="1:6" ht="15.75" customHeight="1">
      <c r="A6" s="3">
        <v>42725</v>
      </c>
      <c r="B6" s="3">
        <v>42735</v>
      </c>
      <c r="C6">
        <f>DAYS360(A6,B6)</f>
        <v>10</v>
      </c>
      <c r="D6">
        <f t="shared" si="0"/>
        <v>-20</v>
      </c>
      <c r="E6" s="17">
        <v>1200</v>
      </c>
      <c r="F6" s="8">
        <f>D6*E6</f>
        <v>-24000</v>
      </c>
    </row>
    <row r="7" spans="1:6" ht="15.75" customHeight="1">
      <c r="A7" s="3">
        <v>42726</v>
      </c>
      <c r="B7" s="3">
        <v>42735</v>
      </c>
      <c r="C7">
        <f>DAYS360(A7,B7)</f>
        <v>9</v>
      </c>
      <c r="D7">
        <f t="shared" si="0"/>
        <v>-21</v>
      </c>
      <c r="E7" s="17">
        <v>2350</v>
      </c>
      <c r="F7" s="8">
        <f>D7*E7</f>
        <v>-49350</v>
      </c>
    </row>
    <row r="8" spans="1:6" ht="15.75" customHeight="1">
      <c r="A8" s="3">
        <v>42735</v>
      </c>
      <c r="B8" s="3">
        <v>42735</v>
      </c>
      <c r="C8">
        <f>DAYS360(A8,B8)</f>
        <v>0</v>
      </c>
      <c r="D8">
        <f t="shared" si="0"/>
        <v>-30</v>
      </c>
      <c r="E8" s="17">
        <v>1675.85</v>
      </c>
      <c r="F8" s="8">
        <f>D8*E8</f>
        <v>-50275.5</v>
      </c>
    </row>
    <row r="9" spans="1:6" ht="15.75" customHeight="1">
      <c r="A9" s="3">
        <v>42731</v>
      </c>
      <c r="B9" s="3">
        <v>42735</v>
      </c>
      <c r="C9">
        <f>DAYS360(A9,B9)</f>
        <v>4</v>
      </c>
      <c r="D9">
        <f t="shared" si="0"/>
        <v>-26</v>
      </c>
      <c r="E9" s="17">
        <v>2662</v>
      </c>
      <c r="F9" s="8">
        <f>D9*E9</f>
        <v>-69212</v>
      </c>
    </row>
    <row r="10" spans="1:6" ht="15.75" customHeight="1">
      <c r="A10" s="3">
        <v>42731</v>
      </c>
      <c r="B10" s="3">
        <v>42735</v>
      </c>
      <c r="C10">
        <f>DAYS360(A10,B10)</f>
        <v>4</v>
      </c>
      <c r="D10">
        <f t="shared" si="0"/>
        <v>-26</v>
      </c>
      <c r="E10" s="17">
        <v>2141.52</v>
      </c>
      <c r="F10" s="8">
        <f>D10*E10</f>
        <v>-55679.52</v>
      </c>
    </row>
    <row r="11" spans="1:6" ht="15.75" customHeight="1">
      <c r="A11" s="3">
        <v>42732</v>
      </c>
      <c r="B11" s="3">
        <v>42735</v>
      </c>
      <c r="C11">
        <f>DAYS360(A11,B11)</f>
        <v>3</v>
      </c>
      <c r="D11">
        <f t="shared" si="0"/>
        <v>-27</v>
      </c>
      <c r="E11" s="17">
        <v>121</v>
      </c>
      <c r="F11" s="8">
        <f>D11*E11</f>
        <v>-3267</v>
      </c>
    </row>
    <row r="12" spans="1:6" ht="15.75" customHeight="1">
      <c r="A12" s="3">
        <v>42726</v>
      </c>
      <c r="B12" s="3">
        <v>42735</v>
      </c>
      <c r="C12">
        <f>DAYS360(A12,B12)</f>
        <v>9</v>
      </c>
      <c r="D12">
        <f t="shared" si="0"/>
        <v>-21</v>
      </c>
      <c r="E12" s="17">
        <v>292.29</v>
      </c>
      <c r="F12" s="8">
        <f>D12*E12</f>
        <v>-6138.09</v>
      </c>
    </row>
    <row r="13" spans="1:6" ht="15.75" customHeight="1">
      <c r="A13" s="3">
        <v>42723</v>
      </c>
      <c r="B13" s="3">
        <v>42735</v>
      </c>
      <c r="C13">
        <f>DAYS360(A13,B13)</f>
        <v>12</v>
      </c>
      <c r="D13">
        <f t="shared" si="0"/>
        <v>-18</v>
      </c>
      <c r="E13" s="17">
        <v>74.46</v>
      </c>
      <c r="F13" s="8">
        <f>D13*E13</f>
        <v>-1340.28</v>
      </c>
    </row>
    <row r="14" spans="1:6" ht="15.75" customHeight="1">
      <c r="A14" s="3">
        <v>42712</v>
      </c>
      <c r="B14" s="3">
        <v>42735</v>
      </c>
      <c r="C14">
        <f>DAYS360(A14,B14)</f>
        <v>23</v>
      </c>
      <c r="D14">
        <f t="shared" si="0"/>
        <v>-7</v>
      </c>
      <c r="E14" s="17">
        <v>3652.2</v>
      </c>
      <c r="F14" s="8">
        <f>D14*E14</f>
        <v>-25565.399999999998</v>
      </c>
    </row>
    <row r="15" spans="1:6" ht="15.75" customHeight="1">
      <c r="A15" s="3">
        <v>42731</v>
      </c>
      <c r="B15" s="3">
        <v>42735</v>
      </c>
      <c r="C15">
        <f>DAYS360(A15,B15)</f>
        <v>4</v>
      </c>
      <c r="D15">
        <f t="shared" si="0"/>
        <v>-26</v>
      </c>
      <c r="E15" s="17">
        <v>169.4</v>
      </c>
      <c r="F15" s="8">
        <f>D15*E15</f>
        <v>-4404.400000000001</v>
      </c>
    </row>
    <row r="16" spans="1:6" ht="15.75" customHeight="1">
      <c r="A16" s="3">
        <v>42725</v>
      </c>
      <c r="B16" s="3">
        <v>42735</v>
      </c>
      <c r="C16">
        <f>DAYS360(A16,B16)</f>
        <v>10</v>
      </c>
      <c r="D16">
        <f t="shared" si="0"/>
        <v>-20</v>
      </c>
      <c r="E16" s="17">
        <v>1452</v>
      </c>
      <c r="F16" s="8">
        <f>D16*E16</f>
        <v>-29040</v>
      </c>
    </row>
    <row r="17" spans="1:6" ht="15.75" customHeight="1">
      <c r="A17" s="3"/>
      <c r="B17" s="3"/>
      <c r="C17">
        <f>DAYS360(A17,B17)</f>
        <v>0</v>
      </c>
      <c r="D17">
        <f>C17-30</f>
        <v>-30</v>
      </c>
      <c r="E17" s="16"/>
      <c r="F17" s="8">
        <f>D17*E17</f>
        <v>0</v>
      </c>
    </row>
    <row r="18" spans="1:6" ht="15.75" customHeight="1">
      <c r="A18" s="3"/>
      <c r="B18" s="3"/>
      <c r="C18">
        <f>DAYS360(A18,B18)</f>
        <v>0</v>
      </c>
      <c r="D18">
        <f>C18-30</f>
        <v>-30</v>
      </c>
      <c r="E18" s="16"/>
      <c r="F18" s="8">
        <f>D18*E18</f>
        <v>0</v>
      </c>
    </row>
    <row r="19" spans="1:6" ht="15.75" customHeight="1">
      <c r="A19" s="3"/>
      <c r="B19" s="3"/>
      <c r="C19">
        <f>DAYS360(A19,B19)</f>
        <v>0</v>
      </c>
      <c r="D19">
        <f>C19-30</f>
        <v>-30</v>
      </c>
      <c r="E19" s="16"/>
      <c r="F19" s="8">
        <f>D19*E19</f>
        <v>0</v>
      </c>
    </row>
    <row r="20" spans="1:6" ht="15.75" customHeight="1">
      <c r="A20" s="3"/>
      <c r="B20" s="3"/>
      <c r="C20">
        <f>DAYS360(A20,B20)</f>
        <v>0</v>
      </c>
      <c r="D20">
        <f>C20-30</f>
        <v>-30</v>
      </c>
      <c r="E20" s="16"/>
      <c r="F20" s="8">
        <f>D20*E20</f>
        <v>0</v>
      </c>
    </row>
    <row r="21" spans="1:6" ht="15.75" customHeight="1">
      <c r="A21" s="12"/>
      <c r="B21" s="3"/>
      <c r="E21" s="13"/>
      <c r="F21" s="9"/>
    </row>
    <row r="22" spans="1:6" ht="15.75" customHeight="1">
      <c r="A22" s="12"/>
      <c r="B22" s="3"/>
      <c r="E22" s="13"/>
      <c r="F22" s="9"/>
    </row>
    <row r="23" spans="1:6" ht="15.75" customHeight="1">
      <c r="A23" s="12"/>
      <c r="B23" s="3"/>
      <c r="E23" s="11"/>
      <c r="F23" s="9"/>
    </row>
    <row r="24" spans="5:6" ht="15" customHeight="1">
      <c r="E24" s="11">
        <f>SUM(E2:E20)</f>
        <v>17148.47</v>
      </c>
      <c r="F24" s="11">
        <f>SUM(F2:F20)</f>
        <v>-346759.9400000001</v>
      </c>
    </row>
    <row r="25" ht="15" customHeight="1"/>
    <row r="26" ht="15" customHeight="1"/>
    <row r="27" spans="5:6" ht="15" customHeight="1">
      <c r="E27" s="2" t="s">
        <v>4</v>
      </c>
      <c r="F27" s="8">
        <f>F24/E24</f>
        <v>-20.22104246034778</v>
      </c>
    </row>
    <row r="28" spans="4:6" ht="15" customHeight="1">
      <c r="D28" t="s">
        <v>5</v>
      </c>
      <c r="F28" s="6">
        <f>E24</f>
        <v>17148.47</v>
      </c>
    </row>
    <row r="29" ht="1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tabSelected="1" workbookViewId="0" topLeftCell="A85">
      <selection activeCell="C113" sqref="C113"/>
    </sheetView>
  </sheetViews>
  <sheetFormatPr defaultColWidth="11.00390625" defaultRowHeight="12.75" customHeight="1"/>
  <cols>
    <col min="1" max="1" width="25.625" style="1" customWidth="1"/>
    <col min="2" max="2" width="22.50390625" style="0" customWidth="1"/>
    <col min="3" max="4" width="21.375" style="0" customWidth="1"/>
    <col min="5" max="5" width="23.375" style="2" customWidth="1"/>
    <col min="6" max="6" width="26.00390625" style="9" customWidth="1"/>
  </cols>
  <sheetData>
    <row r="1" spans="1:5" ht="13.5" customHeight="1">
      <c r="A1" s="1" t="s">
        <v>0</v>
      </c>
      <c r="B1" t="s">
        <v>1</v>
      </c>
      <c r="C1" t="s">
        <v>6</v>
      </c>
      <c r="D1" t="s">
        <v>7</v>
      </c>
      <c r="E1" s="2" t="s">
        <v>8</v>
      </c>
    </row>
    <row r="2" spans="1:6" ht="15.75" customHeight="1">
      <c r="A2" s="3">
        <v>42699</v>
      </c>
      <c r="B2" s="3">
        <v>42718</v>
      </c>
      <c r="C2">
        <f>DAYS360(A2,B2)</f>
        <v>19</v>
      </c>
      <c r="D2">
        <f aca="true" t="shared" si="0" ref="D2:D16">C2-30</f>
        <v>-11</v>
      </c>
      <c r="E2" s="17">
        <v>57</v>
      </c>
      <c r="F2" s="9">
        <f aca="true" t="shared" si="1" ref="F2:F91">D2*E2</f>
        <v>-627</v>
      </c>
    </row>
    <row r="3" spans="1:6" ht="15.75" customHeight="1">
      <c r="A3" s="3">
        <v>42702</v>
      </c>
      <c r="B3" s="3">
        <v>42718</v>
      </c>
      <c r="C3">
        <f>DAYS360(A3,B3)</f>
        <v>16</v>
      </c>
      <c r="D3">
        <f t="shared" si="0"/>
        <v>-14</v>
      </c>
      <c r="E3" s="17">
        <v>432.14</v>
      </c>
      <c r="F3" s="9">
        <f t="shared" si="1"/>
        <v>-6049.96</v>
      </c>
    </row>
    <row r="4" spans="1:6" ht="15.75" customHeight="1">
      <c r="A4" s="3">
        <v>42702</v>
      </c>
      <c r="B4" s="3">
        <v>42718</v>
      </c>
      <c r="C4">
        <f>DAYS360(A4,B4)</f>
        <v>16</v>
      </c>
      <c r="D4">
        <f t="shared" si="0"/>
        <v>-14</v>
      </c>
      <c r="E4" s="17">
        <v>293.79</v>
      </c>
      <c r="F4" s="9">
        <f t="shared" si="1"/>
        <v>-4113.06</v>
      </c>
    </row>
    <row r="5" spans="1:6" ht="15.75" customHeight="1">
      <c r="A5" s="3">
        <v>42702</v>
      </c>
      <c r="B5" s="3">
        <v>42718</v>
      </c>
      <c r="C5">
        <f>DAYS360(A5,B5)</f>
        <v>16</v>
      </c>
      <c r="D5">
        <f>C5-30</f>
        <v>-14</v>
      </c>
      <c r="E5" s="17">
        <v>87.12</v>
      </c>
      <c r="F5" s="9">
        <f>D5*E5</f>
        <v>-1219.68</v>
      </c>
    </row>
    <row r="6" spans="1:6" ht="15.75" customHeight="1">
      <c r="A6" s="3">
        <v>42702</v>
      </c>
      <c r="B6" s="3">
        <v>42718</v>
      </c>
      <c r="C6">
        <f>DAYS360(A6,B6)</f>
        <v>16</v>
      </c>
      <c r="D6">
        <f t="shared" si="0"/>
        <v>-14</v>
      </c>
      <c r="E6" s="17">
        <v>306.37</v>
      </c>
      <c r="F6" s="9">
        <f t="shared" si="1"/>
        <v>-4289.18</v>
      </c>
    </row>
    <row r="7" spans="1:6" ht="15.75" customHeight="1">
      <c r="A7" s="3">
        <v>42702</v>
      </c>
      <c r="B7" s="3">
        <v>42718</v>
      </c>
      <c r="C7">
        <f>DAYS360(A7,B7)</f>
        <v>16</v>
      </c>
      <c r="D7">
        <f t="shared" si="0"/>
        <v>-14</v>
      </c>
      <c r="E7" s="17">
        <v>394.1</v>
      </c>
      <c r="F7" s="9">
        <f t="shared" si="1"/>
        <v>-5517.400000000001</v>
      </c>
    </row>
    <row r="8" spans="1:6" ht="15.75" customHeight="1">
      <c r="A8" s="3">
        <v>42702</v>
      </c>
      <c r="B8" s="3">
        <v>42718</v>
      </c>
      <c r="C8">
        <f>DAYS360(A8,B8)</f>
        <v>16</v>
      </c>
      <c r="D8">
        <f t="shared" si="0"/>
        <v>-14</v>
      </c>
      <c r="E8" s="17">
        <v>250</v>
      </c>
      <c r="F8" s="9">
        <f t="shared" si="1"/>
        <v>-3500</v>
      </c>
    </row>
    <row r="9" spans="1:6" ht="15.75" customHeight="1">
      <c r="A9" s="3">
        <v>42700</v>
      </c>
      <c r="B9" s="3">
        <v>42718</v>
      </c>
      <c r="C9">
        <f>DAYS360(A9,B9)</f>
        <v>18</v>
      </c>
      <c r="D9">
        <f t="shared" si="0"/>
        <v>-12</v>
      </c>
      <c r="E9" s="17">
        <v>94.38</v>
      </c>
      <c r="F9" s="9">
        <f t="shared" si="1"/>
        <v>-1132.56</v>
      </c>
    </row>
    <row r="10" spans="1:6" ht="15.75" customHeight="1">
      <c r="A10" s="3">
        <v>42700</v>
      </c>
      <c r="B10" s="3">
        <v>42718</v>
      </c>
      <c r="C10">
        <f>DAYS360(A10,B10)</f>
        <v>18</v>
      </c>
      <c r="D10">
        <f t="shared" si="0"/>
        <v>-12</v>
      </c>
      <c r="E10" s="17">
        <v>141.57</v>
      </c>
      <c r="F10" s="9">
        <f t="shared" si="1"/>
        <v>-1698.84</v>
      </c>
    </row>
    <row r="11" spans="1:6" ht="15.75" customHeight="1">
      <c r="A11" s="3">
        <v>42693</v>
      </c>
      <c r="B11" s="3">
        <v>42718</v>
      </c>
      <c r="C11">
        <f>DAYS360(A11,B11)</f>
        <v>25</v>
      </c>
      <c r="D11">
        <f t="shared" si="0"/>
        <v>-5</v>
      </c>
      <c r="E11" s="17">
        <v>242.64</v>
      </c>
      <c r="F11" s="9">
        <f t="shared" si="1"/>
        <v>-1213.1999999999998</v>
      </c>
    </row>
    <row r="12" spans="1:6" ht="15.75" customHeight="1">
      <c r="A12" s="3">
        <v>42703</v>
      </c>
      <c r="B12" s="3">
        <v>42718</v>
      </c>
      <c r="C12">
        <f>DAYS360(A12,B12)</f>
        <v>15</v>
      </c>
      <c r="D12">
        <f t="shared" si="0"/>
        <v>-15</v>
      </c>
      <c r="E12" s="17">
        <v>292.51</v>
      </c>
      <c r="F12" s="9">
        <f t="shared" si="1"/>
        <v>-4387.65</v>
      </c>
    </row>
    <row r="13" spans="1:6" ht="15.75" customHeight="1">
      <c r="A13" s="3">
        <v>42704</v>
      </c>
      <c r="B13" s="3">
        <v>42718</v>
      </c>
      <c r="C13">
        <f>DAYS360(A13,B13)</f>
        <v>14</v>
      </c>
      <c r="D13">
        <f t="shared" si="0"/>
        <v>-16</v>
      </c>
      <c r="E13" s="17">
        <v>219.86</v>
      </c>
      <c r="F13" s="9">
        <f t="shared" si="1"/>
        <v>-3517.76</v>
      </c>
    </row>
    <row r="14" spans="1:6" ht="15.75" customHeight="1">
      <c r="A14" s="3">
        <v>42703</v>
      </c>
      <c r="B14" s="3">
        <v>42718</v>
      </c>
      <c r="C14">
        <f>DAYS360(A14,B14)</f>
        <v>15</v>
      </c>
      <c r="D14">
        <f t="shared" si="0"/>
        <v>-15</v>
      </c>
      <c r="E14" s="17">
        <v>4239.84</v>
      </c>
      <c r="F14" s="9">
        <f t="shared" si="1"/>
        <v>-63597.600000000006</v>
      </c>
    </row>
    <row r="15" spans="1:6" ht="15.75" customHeight="1">
      <c r="A15" s="3">
        <v>42704</v>
      </c>
      <c r="B15" s="3">
        <v>42718</v>
      </c>
      <c r="C15">
        <f>DAYS360(A15,B15)</f>
        <v>14</v>
      </c>
      <c r="D15">
        <f t="shared" si="0"/>
        <v>-16</v>
      </c>
      <c r="E15" s="17">
        <v>344.1</v>
      </c>
      <c r="F15" s="9">
        <f t="shared" si="1"/>
        <v>-5505.6</v>
      </c>
    </row>
    <row r="16" spans="1:6" ht="15.75" customHeight="1">
      <c r="A16" s="3">
        <v>42704</v>
      </c>
      <c r="B16" s="3">
        <v>42718</v>
      </c>
      <c r="C16">
        <f>DAYS360(A16,B16)</f>
        <v>14</v>
      </c>
      <c r="D16">
        <f t="shared" si="0"/>
        <v>-16</v>
      </c>
      <c r="E16" s="17">
        <v>344.1</v>
      </c>
      <c r="F16" s="9">
        <f t="shared" si="1"/>
        <v>-5505.6</v>
      </c>
    </row>
    <row r="17" spans="1:6" ht="15.75" customHeight="1">
      <c r="A17" s="3">
        <v>42679</v>
      </c>
      <c r="B17" s="3">
        <v>42718</v>
      </c>
      <c r="C17">
        <f>DAYS360(A17,B17)</f>
        <v>39</v>
      </c>
      <c r="D17">
        <f aca="true" t="shared" si="2" ref="D17:D25">C17-30</f>
        <v>9</v>
      </c>
      <c r="E17" s="17">
        <v>3237.96</v>
      </c>
      <c r="F17" s="9">
        <f t="shared" si="1"/>
        <v>29141.64</v>
      </c>
    </row>
    <row r="18" spans="1:6" ht="15.75" customHeight="1">
      <c r="A18" s="3">
        <v>42704</v>
      </c>
      <c r="B18" s="3">
        <v>42718</v>
      </c>
      <c r="C18">
        <f>DAYS360(A18,B18)</f>
        <v>14</v>
      </c>
      <c r="D18">
        <f t="shared" si="2"/>
        <v>-16</v>
      </c>
      <c r="E18" s="17">
        <v>314.48</v>
      </c>
      <c r="F18" s="9">
        <f t="shared" si="1"/>
        <v>-5031.68</v>
      </c>
    </row>
    <row r="19" spans="1:6" ht="15.75" customHeight="1">
      <c r="A19" s="3">
        <v>42675</v>
      </c>
      <c r="B19" s="3">
        <v>42718</v>
      </c>
      <c r="C19">
        <f>DAYS360(A19,B19)</f>
        <v>43</v>
      </c>
      <c r="D19">
        <f t="shared" si="2"/>
        <v>13</v>
      </c>
      <c r="E19" s="17">
        <v>4235</v>
      </c>
      <c r="F19" s="9">
        <f t="shared" si="1"/>
        <v>55055</v>
      </c>
    </row>
    <row r="20" spans="1:6" ht="15.75" customHeight="1">
      <c r="A20" s="3">
        <v>42704</v>
      </c>
      <c r="B20" s="3">
        <v>42718</v>
      </c>
      <c r="C20">
        <f>DAYS360(A20,B20)</f>
        <v>14</v>
      </c>
      <c r="D20">
        <f t="shared" si="2"/>
        <v>-16</v>
      </c>
      <c r="E20" s="17">
        <v>734.86</v>
      </c>
      <c r="F20" s="9">
        <f t="shared" si="1"/>
        <v>-11757.76</v>
      </c>
    </row>
    <row r="21" spans="1:6" ht="15.75" customHeight="1">
      <c r="A21" s="3">
        <v>42700</v>
      </c>
      <c r="B21" s="3">
        <v>42718</v>
      </c>
      <c r="C21">
        <f>DAYS360(A21,B21)</f>
        <v>18</v>
      </c>
      <c r="D21">
        <f t="shared" si="2"/>
        <v>-12</v>
      </c>
      <c r="E21" s="17">
        <v>363</v>
      </c>
      <c r="F21" s="9">
        <f t="shared" si="1"/>
        <v>-4356</v>
      </c>
    </row>
    <row r="22" spans="1:6" ht="15.75" customHeight="1">
      <c r="A22" s="3">
        <v>42704</v>
      </c>
      <c r="B22" s="3">
        <v>42718</v>
      </c>
      <c r="C22">
        <f>DAYS360(A22,B22)</f>
        <v>14</v>
      </c>
      <c r="D22">
        <f t="shared" si="2"/>
        <v>-16</v>
      </c>
      <c r="E22" s="17">
        <v>411.4</v>
      </c>
      <c r="F22" s="9">
        <f t="shared" si="1"/>
        <v>-6582.4</v>
      </c>
    </row>
    <row r="23" spans="1:6" ht="15.75" customHeight="1">
      <c r="A23" s="3">
        <v>42698</v>
      </c>
      <c r="B23" s="3">
        <v>42718</v>
      </c>
      <c r="C23">
        <f>DAYS360(A23,B23)</f>
        <v>20</v>
      </c>
      <c r="D23">
        <f t="shared" si="2"/>
        <v>-10</v>
      </c>
      <c r="E23" s="17">
        <v>20111.57</v>
      </c>
      <c r="F23" s="9">
        <f t="shared" si="1"/>
        <v>-201115.7</v>
      </c>
    </row>
    <row r="24" spans="1:6" ht="15.75" customHeight="1">
      <c r="A24" s="3">
        <v>42704</v>
      </c>
      <c r="B24" s="3">
        <v>42718</v>
      </c>
      <c r="C24">
        <f>DAYS360(A24,B24)</f>
        <v>14</v>
      </c>
      <c r="D24">
        <f t="shared" si="2"/>
        <v>-16</v>
      </c>
      <c r="E24" s="17">
        <v>542.72</v>
      </c>
      <c r="F24" s="9">
        <f t="shared" si="1"/>
        <v>-8683.52</v>
      </c>
    </row>
    <row r="25" spans="1:6" ht="15.75" customHeight="1">
      <c r="A25" s="3">
        <v>42704</v>
      </c>
      <c r="B25" s="3">
        <v>42718</v>
      </c>
      <c r="C25">
        <f>DAYS360(A25,B25)</f>
        <v>14</v>
      </c>
      <c r="D25">
        <f t="shared" si="2"/>
        <v>-16</v>
      </c>
      <c r="E25" s="17">
        <v>629.2</v>
      </c>
      <c r="F25" s="9">
        <f t="shared" si="1"/>
        <v>-10067.2</v>
      </c>
    </row>
    <row r="26" spans="1:6" ht="15.75" customHeight="1">
      <c r="A26" s="3">
        <v>42675</v>
      </c>
      <c r="B26" s="3">
        <v>42711</v>
      </c>
      <c r="C26">
        <f>DAYS360(A26,B26)</f>
        <v>36</v>
      </c>
      <c r="D26">
        <f aca="true" t="shared" si="3" ref="D26:D45">C26-30</f>
        <v>6</v>
      </c>
      <c r="E26" s="17">
        <v>1815</v>
      </c>
      <c r="F26" s="9">
        <f t="shared" si="1"/>
        <v>10890</v>
      </c>
    </row>
    <row r="27" spans="1:6" ht="15.75" customHeight="1">
      <c r="A27" s="3">
        <v>42711</v>
      </c>
      <c r="B27" s="3">
        <v>42711</v>
      </c>
      <c r="C27">
        <f>DAYS360(A27,B27)</f>
        <v>0</v>
      </c>
      <c r="D27">
        <f t="shared" si="3"/>
        <v>-30</v>
      </c>
      <c r="E27" s="17">
        <v>1836.01</v>
      </c>
      <c r="F27" s="9">
        <f t="shared" si="1"/>
        <v>-55080.3</v>
      </c>
    </row>
    <row r="28" spans="1:6" ht="15.75" customHeight="1">
      <c r="A28" s="3">
        <v>42675</v>
      </c>
      <c r="B28" s="3">
        <v>42694</v>
      </c>
      <c r="C28">
        <f>DAYS360(A28,B28)</f>
        <v>19</v>
      </c>
      <c r="D28">
        <f t="shared" si="3"/>
        <v>-11</v>
      </c>
      <c r="E28" s="17">
        <v>57</v>
      </c>
      <c r="F28" s="9">
        <f t="shared" si="1"/>
        <v>-627</v>
      </c>
    </row>
    <row r="29" spans="1:6" ht="15.75" customHeight="1">
      <c r="A29" s="3">
        <v>42675</v>
      </c>
      <c r="B29" s="3">
        <v>42694</v>
      </c>
      <c r="C29">
        <f>DAYS360(A29,B29)</f>
        <v>19</v>
      </c>
      <c r="D29">
        <f t="shared" si="3"/>
        <v>-11</v>
      </c>
      <c r="E29" s="17">
        <v>219.86</v>
      </c>
      <c r="F29" s="9">
        <f t="shared" si="1"/>
        <v>-2418.46</v>
      </c>
    </row>
    <row r="30" spans="1:6" ht="15.75" customHeight="1">
      <c r="A30" s="3">
        <v>42675</v>
      </c>
      <c r="B30" s="3">
        <v>42694</v>
      </c>
      <c r="C30">
        <f>DAYS360(A30,B30)</f>
        <v>19</v>
      </c>
      <c r="D30">
        <f t="shared" si="3"/>
        <v>-11</v>
      </c>
      <c r="E30" s="17">
        <v>242.64</v>
      </c>
      <c r="F30" s="9">
        <f t="shared" si="1"/>
        <v>-2669.04</v>
      </c>
    </row>
    <row r="31" spans="1:6" ht="15.75" customHeight="1">
      <c r="A31" s="3">
        <v>42675</v>
      </c>
      <c r="B31" s="3">
        <v>42694</v>
      </c>
      <c r="C31">
        <f>DAYS360(A31,B31)</f>
        <v>19</v>
      </c>
      <c r="D31">
        <f t="shared" si="3"/>
        <v>-11</v>
      </c>
      <c r="E31" s="17">
        <v>292.51</v>
      </c>
      <c r="F31" s="9">
        <f t="shared" si="1"/>
        <v>-3217.6099999999997</v>
      </c>
    </row>
    <row r="32" spans="1:6" ht="15.75" customHeight="1">
      <c r="A32" s="3">
        <v>42675</v>
      </c>
      <c r="B32" s="3">
        <v>42694</v>
      </c>
      <c r="C32">
        <f>DAYS360(A32,B32)</f>
        <v>19</v>
      </c>
      <c r="D32">
        <f t="shared" si="3"/>
        <v>-11</v>
      </c>
      <c r="E32" s="17">
        <v>4239.84</v>
      </c>
      <c r="F32" s="9">
        <f t="shared" si="1"/>
        <v>-46638.240000000005</v>
      </c>
    </row>
    <row r="33" spans="1:6" ht="15.75" customHeight="1">
      <c r="A33" s="3">
        <v>42675</v>
      </c>
      <c r="B33" s="3">
        <v>42694</v>
      </c>
      <c r="C33">
        <f>DAYS360(A33,B33)</f>
        <v>19</v>
      </c>
      <c r="D33">
        <f t="shared" si="3"/>
        <v>-11</v>
      </c>
      <c r="E33" s="17">
        <v>363</v>
      </c>
      <c r="F33" s="9">
        <f t="shared" si="1"/>
        <v>-3993</v>
      </c>
    </row>
    <row r="34" spans="1:6" ht="15.75" customHeight="1">
      <c r="A34" s="3">
        <v>42675</v>
      </c>
      <c r="B34" s="3">
        <v>42694</v>
      </c>
      <c r="C34">
        <f>DAYS360(A34,B34)</f>
        <v>19</v>
      </c>
      <c r="D34">
        <f t="shared" si="3"/>
        <v>-11</v>
      </c>
      <c r="E34" s="17">
        <v>20111.57</v>
      </c>
      <c r="F34" s="9">
        <f t="shared" si="1"/>
        <v>-221227.27</v>
      </c>
    </row>
    <row r="35" spans="1:6" ht="15.75" customHeight="1">
      <c r="A35" s="3">
        <v>42675</v>
      </c>
      <c r="B35" s="3">
        <v>42694</v>
      </c>
      <c r="C35">
        <f>DAYS360(A35,B35)</f>
        <v>19</v>
      </c>
      <c r="D35">
        <f t="shared" si="3"/>
        <v>-11</v>
      </c>
      <c r="E35" s="17">
        <v>734.86</v>
      </c>
      <c r="F35" s="9">
        <f t="shared" si="1"/>
        <v>-8083.46</v>
      </c>
    </row>
    <row r="36" spans="1:6" ht="15.75" customHeight="1">
      <c r="A36" s="3">
        <v>42675</v>
      </c>
      <c r="B36" s="3">
        <v>42694</v>
      </c>
      <c r="C36">
        <f>DAYS360(A36,B36)</f>
        <v>19</v>
      </c>
      <c r="D36">
        <f t="shared" si="3"/>
        <v>-11</v>
      </c>
      <c r="E36" s="17">
        <v>3237.96</v>
      </c>
      <c r="F36" s="9">
        <f t="shared" si="1"/>
        <v>-35617.56</v>
      </c>
    </row>
    <row r="37" spans="1:6" ht="15.75" customHeight="1">
      <c r="A37" s="3">
        <v>42675</v>
      </c>
      <c r="B37" s="3">
        <v>42694</v>
      </c>
      <c r="C37">
        <f>DAYS360(A37,B37)</f>
        <v>19</v>
      </c>
      <c r="D37">
        <f t="shared" si="3"/>
        <v>-11</v>
      </c>
      <c r="E37" s="17">
        <v>4235</v>
      </c>
      <c r="F37" s="9">
        <f t="shared" si="1"/>
        <v>-46585</v>
      </c>
    </row>
    <row r="38" spans="1:6" ht="15.75" customHeight="1">
      <c r="A38" s="3">
        <v>42675</v>
      </c>
      <c r="B38" s="3">
        <v>42694</v>
      </c>
      <c r="C38">
        <f>DAYS360(A38,B38)</f>
        <v>19</v>
      </c>
      <c r="D38">
        <f t="shared" si="3"/>
        <v>-11</v>
      </c>
      <c r="E38" s="17">
        <v>1513.52</v>
      </c>
      <c r="F38" s="9">
        <f t="shared" si="1"/>
        <v>-16648.72</v>
      </c>
    </row>
    <row r="39" spans="1:6" ht="15.75" customHeight="1">
      <c r="A39" s="3">
        <v>42675</v>
      </c>
      <c r="B39" s="3">
        <v>42694</v>
      </c>
      <c r="C39">
        <f>DAYS360(A39,B39)</f>
        <v>19</v>
      </c>
      <c r="D39">
        <f t="shared" si="3"/>
        <v>-11</v>
      </c>
      <c r="E39" s="17">
        <v>250</v>
      </c>
      <c r="F39" s="9">
        <f t="shared" si="1"/>
        <v>-2750</v>
      </c>
    </row>
    <row r="40" spans="1:6" ht="15.75" customHeight="1">
      <c r="A40" s="3">
        <v>42675</v>
      </c>
      <c r="B40" s="3">
        <v>42694</v>
      </c>
      <c r="C40">
        <f>DAYS360(A40,B40)</f>
        <v>19</v>
      </c>
      <c r="D40">
        <f t="shared" si="3"/>
        <v>-11</v>
      </c>
      <c r="E40" s="17">
        <v>688.2</v>
      </c>
      <c r="F40" s="9">
        <f t="shared" si="1"/>
        <v>-7570.200000000001</v>
      </c>
    </row>
    <row r="41" spans="1:6" ht="15.75" customHeight="1">
      <c r="A41" s="3">
        <v>42675</v>
      </c>
      <c r="B41" s="3">
        <v>42694</v>
      </c>
      <c r="C41">
        <f>DAYS360(A41,B41)</f>
        <v>19</v>
      </c>
      <c r="D41">
        <f t="shared" si="3"/>
        <v>-11</v>
      </c>
      <c r="E41" s="17">
        <v>314.48</v>
      </c>
      <c r="F41" s="9">
        <f t="shared" si="1"/>
        <v>-3459.28</v>
      </c>
    </row>
    <row r="42" spans="1:6" ht="15.75" customHeight="1">
      <c r="A42" s="3">
        <v>42675</v>
      </c>
      <c r="B42" s="3">
        <v>42694</v>
      </c>
      <c r="C42">
        <f>DAYS360(A42,B42)</f>
        <v>19</v>
      </c>
      <c r="D42">
        <f t="shared" si="3"/>
        <v>-11</v>
      </c>
      <c r="E42" s="17">
        <v>411.4</v>
      </c>
      <c r="F42" s="9">
        <f t="shared" si="1"/>
        <v>-4525.4</v>
      </c>
    </row>
    <row r="43" spans="1:6" ht="15.75" customHeight="1">
      <c r="A43" s="3">
        <v>42675</v>
      </c>
      <c r="B43" s="3">
        <v>42694</v>
      </c>
      <c r="C43">
        <f>DAYS360(A43,B43)</f>
        <v>19</v>
      </c>
      <c r="D43">
        <f t="shared" si="3"/>
        <v>-11</v>
      </c>
      <c r="E43" s="17">
        <v>542.72</v>
      </c>
      <c r="F43" s="9">
        <f t="shared" si="1"/>
        <v>-5969.92</v>
      </c>
    </row>
    <row r="44" spans="1:6" ht="15.75" customHeight="1">
      <c r="A44" s="3">
        <v>42675</v>
      </c>
      <c r="B44" s="3">
        <v>42694</v>
      </c>
      <c r="C44">
        <f>DAYS360(A44,B44)</f>
        <v>19</v>
      </c>
      <c r="D44">
        <f t="shared" si="3"/>
        <v>-11</v>
      </c>
      <c r="E44" s="17">
        <v>629.2</v>
      </c>
      <c r="F44" s="9">
        <f t="shared" si="1"/>
        <v>-6921.200000000001</v>
      </c>
    </row>
    <row r="45" spans="1:6" ht="15.75" customHeight="1">
      <c r="A45" s="3">
        <v>42675</v>
      </c>
      <c r="B45" s="3">
        <v>42694</v>
      </c>
      <c r="C45">
        <f>DAYS360(A45,B45)</f>
        <v>19</v>
      </c>
      <c r="D45">
        <f t="shared" si="3"/>
        <v>-11</v>
      </c>
      <c r="E45" s="17">
        <v>235.95</v>
      </c>
      <c r="F45" s="9">
        <f t="shared" si="1"/>
        <v>-2595.45</v>
      </c>
    </row>
    <row r="46" spans="1:6" ht="15.75" customHeight="1">
      <c r="A46" s="3">
        <v>42706</v>
      </c>
      <c r="B46" s="3">
        <v>42727</v>
      </c>
      <c r="C46">
        <f>DAYS360(A46,B46)</f>
        <v>21</v>
      </c>
      <c r="D46">
        <f aca="true" t="shared" si="4" ref="D46:D78">C46-30</f>
        <v>-9</v>
      </c>
      <c r="E46" s="17">
        <v>108.9</v>
      </c>
      <c r="F46" s="9">
        <f t="shared" si="1"/>
        <v>-980.1</v>
      </c>
    </row>
    <row r="47" spans="1:6" ht="15.75" customHeight="1">
      <c r="A47" s="3">
        <v>42705</v>
      </c>
      <c r="B47" s="3">
        <v>42727</v>
      </c>
      <c r="C47">
        <f>DAYS360(A47,B47)</f>
        <v>22</v>
      </c>
      <c r="D47">
        <f t="shared" si="4"/>
        <v>-8</v>
      </c>
      <c r="E47" s="17">
        <v>484</v>
      </c>
      <c r="F47" s="9">
        <f t="shared" si="1"/>
        <v>-3872</v>
      </c>
    </row>
    <row r="48" spans="1:6" ht="15.75" customHeight="1">
      <c r="A48" s="3">
        <v>42705</v>
      </c>
      <c r="B48" s="3">
        <v>42727</v>
      </c>
      <c r="C48">
        <f>DAYS360(A48,B48)</f>
        <v>22</v>
      </c>
      <c r="D48">
        <f t="shared" si="4"/>
        <v>-8</v>
      </c>
      <c r="E48" s="17">
        <v>968</v>
      </c>
      <c r="F48" s="9">
        <f t="shared" si="1"/>
        <v>-7744</v>
      </c>
    </row>
    <row r="49" spans="1:6" ht="15.75" customHeight="1">
      <c r="A49" s="3">
        <v>42705</v>
      </c>
      <c r="B49" s="3">
        <v>42727</v>
      </c>
      <c r="C49">
        <f>DAYS360(A49,B49)</f>
        <v>22</v>
      </c>
      <c r="D49">
        <f t="shared" si="4"/>
        <v>-8</v>
      </c>
      <c r="E49" s="17">
        <v>623.15</v>
      </c>
      <c r="F49" s="9">
        <f t="shared" si="1"/>
        <v>-4985.2</v>
      </c>
    </row>
    <row r="50" spans="1:6" ht="15.75" customHeight="1">
      <c r="A50" s="3">
        <v>42720</v>
      </c>
      <c r="B50" s="3">
        <v>42727</v>
      </c>
      <c r="C50">
        <f>DAYS360(A50,B50)</f>
        <v>7</v>
      </c>
      <c r="D50">
        <f t="shared" si="4"/>
        <v>-23</v>
      </c>
      <c r="E50" s="17">
        <v>570</v>
      </c>
      <c r="F50" s="9">
        <f t="shared" si="1"/>
        <v>-13110</v>
      </c>
    </row>
    <row r="51" spans="1:6" ht="15.75" customHeight="1">
      <c r="A51" s="3">
        <v>42725</v>
      </c>
      <c r="B51" s="3">
        <v>42727</v>
      </c>
      <c r="C51">
        <f>DAYS360(A51,B51)</f>
        <v>2</v>
      </c>
      <c r="D51">
        <f t="shared" si="4"/>
        <v>-28</v>
      </c>
      <c r="E51" s="17">
        <v>171</v>
      </c>
      <c r="F51" s="9">
        <f t="shared" si="1"/>
        <v>-4788</v>
      </c>
    </row>
    <row r="52" spans="1:6" ht="15.75" customHeight="1">
      <c r="A52" s="3">
        <v>42705</v>
      </c>
      <c r="B52" s="3">
        <v>42727</v>
      </c>
      <c r="C52">
        <f>DAYS360(A52,B52)</f>
        <v>22</v>
      </c>
      <c r="D52">
        <f t="shared" si="4"/>
        <v>-8</v>
      </c>
      <c r="E52" s="17">
        <v>445</v>
      </c>
      <c r="F52" s="9">
        <f t="shared" si="1"/>
        <v>-3560</v>
      </c>
    </row>
    <row r="53" spans="1:6" ht="15.75" customHeight="1">
      <c r="A53" s="3">
        <v>42706</v>
      </c>
      <c r="B53" s="3">
        <v>42727</v>
      </c>
      <c r="C53">
        <f>DAYS360(A53,B53)</f>
        <v>21</v>
      </c>
      <c r="D53">
        <f t="shared" si="4"/>
        <v>-9</v>
      </c>
      <c r="E53" s="17">
        <v>123.8</v>
      </c>
      <c r="F53" s="9">
        <f t="shared" si="1"/>
        <v>-1114.2</v>
      </c>
    </row>
    <row r="54" spans="1:6" ht="15.75" customHeight="1">
      <c r="A54" s="3">
        <v>42705</v>
      </c>
      <c r="B54" s="3">
        <v>42727</v>
      </c>
      <c r="C54">
        <f>DAYS360(A54,B54)</f>
        <v>22</v>
      </c>
      <c r="D54">
        <f t="shared" si="4"/>
        <v>-8</v>
      </c>
      <c r="E54" s="17">
        <v>159.72</v>
      </c>
      <c r="F54" s="9">
        <f t="shared" si="1"/>
        <v>-1277.76</v>
      </c>
    </row>
    <row r="55" spans="1:6" ht="15.75" customHeight="1">
      <c r="A55" s="3">
        <v>42717</v>
      </c>
      <c r="B55" s="3">
        <v>42727</v>
      </c>
      <c r="C55">
        <f>DAYS360(A55,B55)</f>
        <v>10</v>
      </c>
      <c r="D55">
        <f t="shared" si="4"/>
        <v>-20</v>
      </c>
      <c r="E55" s="17">
        <v>715.5</v>
      </c>
      <c r="F55" s="9">
        <f t="shared" si="1"/>
        <v>-14310</v>
      </c>
    </row>
    <row r="56" spans="1:6" ht="15.75" customHeight="1">
      <c r="A56" s="3">
        <v>42705</v>
      </c>
      <c r="B56" s="3">
        <v>42727</v>
      </c>
      <c r="C56">
        <f>DAYS360(A56,B56)</f>
        <v>22</v>
      </c>
      <c r="D56">
        <f t="shared" si="4"/>
        <v>-8</v>
      </c>
      <c r="E56" s="17">
        <v>153.9</v>
      </c>
      <c r="F56" s="9">
        <f t="shared" si="1"/>
        <v>-1231.2</v>
      </c>
    </row>
    <row r="57" spans="1:6" ht="15.75" customHeight="1">
      <c r="A57" s="3">
        <v>42705</v>
      </c>
      <c r="B57" s="3">
        <v>42727</v>
      </c>
      <c r="C57">
        <f>DAYS360(A57,B57)</f>
        <v>22</v>
      </c>
      <c r="D57">
        <f t="shared" si="4"/>
        <v>-8</v>
      </c>
      <c r="E57" s="17">
        <v>136.8</v>
      </c>
      <c r="F57" s="9">
        <f t="shared" si="1"/>
        <v>-1094.4</v>
      </c>
    </row>
    <row r="58" spans="1:6" ht="15.75" customHeight="1">
      <c r="A58" s="3">
        <v>42705</v>
      </c>
      <c r="B58" s="3">
        <v>42727</v>
      </c>
      <c r="C58">
        <f>DAYS360(A58,B58)</f>
        <v>22</v>
      </c>
      <c r="D58">
        <f t="shared" si="4"/>
        <v>-8</v>
      </c>
      <c r="E58" s="17">
        <v>136.8</v>
      </c>
      <c r="F58" s="9">
        <f t="shared" si="1"/>
        <v>-1094.4</v>
      </c>
    </row>
    <row r="59" spans="1:6" ht="15.75" customHeight="1">
      <c r="A59" s="3">
        <v>42705</v>
      </c>
      <c r="B59" s="3">
        <v>42727</v>
      </c>
      <c r="C59">
        <f>DAYS360(A59,B59)</f>
        <v>22</v>
      </c>
      <c r="D59">
        <f t="shared" si="4"/>
        <v>-8</v>
      </c>
      <c r="E59" s="17">
        <v>34.2</v>
      </c>
      <c r="F59" s="9">
        <f t="shared" si="1"/>
        <v>-273.6</v>
      </c>
    </row>
    <row r="60" spans="1:6" ht="15.75" customHeight="1">
      <c r="A60" s="3">
        <v>42705</v>
      </c>
      <c r="B60" s="3">
        <v>42727</v>
      </c>
      <c r="C60">
        <f>DAYS360(A60,B60)</f>
        <v>22</v>
      </c>
      <c r="D60">
        <f t="shared" si="4"/>
        <v>-8</v>
      </c>
      <c r="E60" s="17">
        <v>102.6</v>
      </c>
      <c r="F60" s="9">
        <f t="shared" si="1"/>
        <v>-820.8</v>
      </c>
    </row>
    <row r="61" spans="1:6" ht="15.75" customHeight="1">
      <c r="A61" s="3">
        <v>42705</v>
      </c>
      <c r="B61" s="3">
        <v>42727</v>
      </c>
      <c r="C61">
        <f>DAYS360(A61,B61)</f>
        <v>22</v>
      </c>
      <c r="D61">
        <f t="shared" si="4"/>
        <v>-8</v>
      </c>
      <c r="E61" s="17">
        <v>213.75</v>
      </c>
      <c r="F61" s="9">
        <f t="shared" si="1"/>
        <v>-1710</v>
      </c>
    </row>
    <row r="62" spans="1:6" ht="15.75" customHeight="1">
      <c r="A62" s="3">
        <v>42705</v>
      </c>
      <c r="B62" s="3">
        <v>42727</v>
      </c>
      <c r="C62">
        <f>DAYS360(A62,B62)</f>
        <v>22</v>
      </c>
      <c r="D62">
        <f t="shared" si="4"/>
        <v>-8</v>
      </c>
      <c r="E62" s="17">
        <v>188.1</v>
      </c>
      <c r="F62" s="9">
        <f t="shared" si="1"/>
        <v>-1504.8</v>
      </c>
    </row>
    <row r="63" spans="1:6" ht="15.75" customHeight="1">
      <c r="A63" s="3">
        <v>42705</v>
      </c>
      <c r="B63" s="3">
        <v>42727</v>
      </c>
      <c r="C63">
        <f>DAYS360(A63,B63)</f>
        <v>22</v>
      </c>
      <c r="D63">
        <f t="shared" si="4"/>
        <v>-8</v>
      </c>
      <c r="E63" s="17">
        <v>68.4</v>
      </c>
      <c r="F63" s="9">
        <f t="shared" si="1"/>
        <v>-547.2</v>
      </c>
    </row>
    <row r="64" spans="1:6" ht="15.75" customHeight="1">
      <c r="A64" s="3">
        <v>42705</v>
      </c>
      <c r="B64" s="3">
        <v>42727</v>
      </c>
      <c r="C64">
        <f>DAYS360(A64,B64)</f>
        <v>22</v>
      </c>
      <c r="D64">
        <f t="shared" si="4"/>
        <v>-8</v>
      </c>
      <c r="E64" s="17">
        <v>34.2</v>
      </c>
      <c r="F64" s="9">
        <f t="shared" si="1"/>
        <v>-273.6</v>
      </c>
    </row>
    <row r="65" spans="1:6" ht="15.75" customHeight="1">
      <c r="A65" s="3">
        <v>42705</v>
      </c>
      <c r="B65" s="3">
        <v>42727</v>
      </c>
      <c r="C65">
        <f>DAYS360(A65,B65)</f>
        <v>22</v>
      </c>
      <c r="D65">
        <f t="shared" si="4"/>
        <v>-8</v>
      </c>
      <c r="E65" s="17">
        <v>342</v>
      </c>
      <c r="F65" s="9">
        <f t="shared" si="1"/>
        <v>-2736</v>
      </c>
    </row>
    <row r="66" spans="1:6" ht="15.75" customHeight="1">
      <c r="A66" s="3">
        <v>42705</v>
      </c>
      <c r="B66" s="3">
        <v>42727</v>
      </c>
      <c r="C66">
        <f>DAYS360(A66,B66)</f>
        <v>22</v>
      </c>
      <c r="D66">
        <f t="shared" si="4"/>
        <v>-8</v>
      </c>
      <c r="E66" s="17">
        <v>120.14</v>
      </c>
      <c r="F66" s="9">
        <f t="shared" si="1"/>
        <v>-961.12</v>
      </c>
    </row>
    <row r="67" spans="1:6" ht="15.75" customHeight="1">
      <c r="A67" s="3">
        <v>42720</v>
      </c>
      <c r="B67" s="3">
        <v>42727</v>
      </c>
      <c r="C67">
        <f>DAYS360(A67,B67)</f>
        <v>7</v>
      </c>
      <c r="D67">
        <f t="shared" si="4"/>
        <v>-23</v>
      </c>
      <c r="E67" s="17">
        <v>180</v>
      </c>
      <c r="F67" s="9">
        <f t="shared" si="1"/>
        <v>-4140</v>
      </c>
    </row>
    <row r="68" spans="1:6" ht="15.75" customHeight="1">
      <c r="A68" s="3">
        <v>42709</v>
      </c>
      <c r="B68" s="3">
        <v>42727</v>
      </c>
      <c r="C68">
        <f>DAYS360(A68,B68)</f>
        <v>18</v>
      </c>
      <c r="D68">
        <f t="shared" si="4"/>
        <v>-12</v>
      </c>
      <c r="E68" s="17">
        <v>54.45</v>
      </c>
      <c r="F68" s="9">
        <f t="shared" si="1"/>
        <v>-653.4000000000001</v>
      </c>
    </row>
    <row r="69" spans="1:6" ht="15.75" customHeight="1">
      <c r="A69" s="3">
        <v>42705</v>
      </c>
      <c r="B69" s="3">
        <v>42727</v>
      </c>
      <c r="C69">
        <f>DAYS360(A69,B69)</f>
        <v>22</v>
      </c>
      <c r="D69">
        <f t="shared" si="4"/>
        <v>-8</v>
      </c>
      <c r="E69" s="17">
        <v>21780</v>
      </c>
      <c r="F69" s="9">
        <f t="shared" si="1"/>
        <v>-174240</v>
      </c>
    </row>
    <row r="70" spans="1:6" ht="15.75" customHeight="1">
      <c r="A70" s="3">
        <v>42709</v>
      </c>
      <c r="B70" s="3">
        <v>42727</v>
      </c>
      <c r="C70">
        <f>DAYS360(A70,B70)</f>
        <v>18</v>
      </c>
      <c r="D70">
        <f t="shared" si="4"/>
        <v>-12</v>
      </c>
      <c r="E70" s="17">
        <v>783.11</v>
      </c>
      <c r="F70" s="9">
        <f t="shared" si="1"/>
        <v>-9397.32</v>
      </c>
    </row>
    <row r="71" spans="1:6" ht="15.75" customHeight="1">
      <c r="A71" s="3">
        <v>42713</v>
      </c>
      <c r="B71" s="3">
        <v>42727</v>
      </c>
      <c r="C71">
        <f>DAYS360(A71,B71)</f>
        <v>14</v>
      </c>
      <c r="D71">
        <f t="shared" si="4"/>
        <v>-16</v>
      </c>
      <c r="E71" s="17">
        <v>242</v>
      </c>
      <c r="F71" s="9">
        <f t="shared" si="1"/>
        <v>-3872</v>
      </c>
    </row>
    <row r="72" spans="1:6" ht="15.75" customHeight="1">
      <c r="A72" s="3">
        <v>42713</v>
      </c>
      <c r="B72" s="3">
        <v>42727</v>
      </c>
      <c r="C72">
        <f>DAYS360(A72,B72)</f>
        <v>14</v>
      </c>
      <c r="D72">
        <f t="shared" si="4"/>
        <v>-16</v>
      </c>
      <c r="E72" s="17">
        <v>242</v>
      </c>
      <c r="F72" s="9">
        <f t="shared" si="1"/>
        <v>-3872</v>
      </c>
    </row>
    <row r="73" spans="1:6" ht="15.75" customHeight="1">
      <c r="A73" s="3">
        <v>42713</v>
      </c>
      <c r="B73" s="3">
        <v>42727</v>
      </c>
      <c r="C73">
        <f>DAYS360(A73,B73)</f>
        <v>14</v>
      </c>
      <c r="D73">
        <f t="shared" si="4"/>
        <v>-16</v>
      </c>
      <c r="E73" s="17">
        <v>570.7</v>
      </c>
      <c r="F73" s="9">
        <f t="shared" si="1"/>
        <v>-9131.2</v>
      </c>
    </row>
    <row r="74" spans="1:6" ht="15.75" customHeight="1">
      <c r="A74" s="3">
        <v>42706</v>
      </c>
      <c r="B74" s="3">
        <v>42727</v>
      </c>
      <c r="C74">
        <f>DAYS360(A74,B74)</f>
        <v>21</v>
      </c>
      <c r="D74">
        <f t="shared" si="4"/>
        <v>-9</v>
      </c>
      <c r="E74" s="17">
        <v>786.5</v>
      </c>
      <c r="F74" s="9">
        <f t="shared" si="1"/>
        <v>-7078.5</v>
      </c>
    </row>
    <row r="75" spans="1:6" ht="15.75" customHeight="1">
      <c r="A75" s="3">
        <v>42717</v>
      </c>
      <c r="B75" s="3">
        <v>42727</v>
      </c>
      <c r="C75">
        <f>DAYS360(A75,B75)</f>
        <v>10</v>
      </c>
      <c r="D75">
        <f t="shared" si="4"/>
        <v>-20</v>
      </c>
      <c r="E75" s="17">
        <v>250</v>
      </c>
      <c r="F75" s="9">
        <f t="shared" si="1"/>
        <v>-5000</v>
      </c>
    </row>
    <row r="76" spans="1:6" ht="15.75" customHeight="1">
      <c r="A76" s="3">
        <v>42719</v>
      </c>
      <c r="B76" s="3">
        <v>42727</v>
      </c>
      <c r="C76">
        <f>DAYS360(A76,B76)</f>
        <v>8</v>
      </c>
      <c r="D76">
        <f t="shared" si="4"/>
        <v>-22</v>
      </c>
      <c r="E76" s="17">
        <v>27.08</v>
      </c>
      <c r="F76" s="9">
        <f t="shared" si="1"/>
        <v>-595.76</v>
      </c>
    </row>
    <row r="77" spans="1:6" ht="15.75" customHeight="1">
      <c r="A77" s="3">
        <v>42719</v>
      </c>
      <c r="B77" s="3">
        <v>42727</v>
      </c>
      <c r="C77">
        <f>DAYS360(A77,B77)</f>
        <v>8</v>
      </c>
      <c r="D77">
        <f t="shared" si="4"/>
        <v>-22</v>
      </c>
      <c r="E77" s="17">
        <v>63.36</v>
      </c>
      <c r="F77" s="9">
        <f t="shared" si="1"/>
        <v>-1393.92</v>
      </c>
    </row>
    <row r="78" spans="1:6" ht="15.75" customHeight="1">
      <c r="A78" s="3">
        <v>42717</v>
      </c>
      <c r="B78" s="3">
        <v>42727</v>
      </c>
      <c r="C78">
        <f>DAYS360(A78,B78)</f>
        <v>10</v>
      </c>
      <c r="D78">
        <f t="shared" si="4"/>
        <v>-20</v>
      </c>
      <c r="E78" s="17">
        <v>2707.38</v>
      </c>
      <c r="F78" s="9">
        <f t="shared" si="1"/>
        <v>-54147.600000000006</v>
      </c>
    </row>
    <row r="79" spans="1:6" ht="15.75" customHeight="1">
      <c r="A79" s="3">
        <v>42705</v>
      </c>
      <c r="B79" s="3">
        <v>42727</v>
      </c>
      <c r="C79">
        <f>DAYS360(A79,B79)</f>
        <v>22</v>
      </c>
      <c r="D79">
        <f aca="true" t="shared" si="5" ref="D79:D91">C79-30</f>
        <v>-8</v>
      </c>
      <c r="E79" s="17">
        <v>127.2</v>
      </c>
      <c r="F79" s="9">
        <f t="shared" si="1"/>
        <v>-1017.6</v>
      </c>
    </row>
    <row r="80" spans="1:6" ht="15.75" customHeight="1">
      <c r="A80" s="3">
        <v>42706</v>
      </c>
      <c r="B80" s="3">
        <v>42727</v>
      </c>
      <c r="C80">
        <f>DAYS360(A80,B80)</f>
        <v>21</v>
      </c>
      <c r="D80">
        <f t="shared" si="5"/>
        <v>-9</v>
      </c>
      <c r="E80" s="17">
        <v>514.25</v>
      </c>
      <c r="F80" s="9">
        <f t="shared" si="1"/>
        <v>-4628.25</v>
      </c>
    </row>
    <row r="81" spans="1:6" ht="15.75" customHeight="1">
      <c r="A81" s="3">
        <v>42706</v>
      </c>
      <c r="B81" s="3">
        <v>42727</v>
      </c>
      <c r="C81">
        <f>DAYS360(A81,B81)</f>
        <v>21</v>
      </c>
      <c r="D81">
        <f t="shared" si="5"/>
        <v>-9</v>
      </c>
      <c r="E81" s="17">
        <v>514.25</v>
      </c>
      <c r="F81" s="9">
        <f t="shared" si="1"/>
        <v>-4628.25</v>
      </c>
    </row>
    <row r="82" spans="1:6" ht="15.75" customHeight="1">
      <c r="A82" s="3">
        <v>42705</v>
      </c>
      <c r="B82" s="3">
        <v>42727</v>
      </c>
      <c r="C82">
        <f>DAYS360(A82,B82)</f>
        <v>22</v>
      </c>
      <c r="D82">
        <f t="shared" si="5"/>
        <v>-8</v>
      </c>
      <c r="E82" s="17">
        <v>544.5</v>
      </c>
      <c r="F82" s="9">
        <f t="shared" si="1"/>
        <v>-4356</v>
      </c>
    </row>
    <row r="83" spans="1:6" ht="15.75" customHeight="1">
      <c r="A83" s="3">
        <v>42706</v>
      </c>
      <c r="B83" s="3">
        <v>42727</v>
      </c>
      <c r="C83">
        <f>DAYS360(A83,B83)</f>
        <v>21</v>
      </c>
      <c r="D83">
        <f t="shared" si="5"/>
        <v>-9</v>
      </c>
      <c r="E83" s="17">
        <v>1512.5</v>
      </c>
      <c r="F83" s="9">
        <f t="shared" si="1"/>
        <v>-13612.5</v>
      </c>
    </row>
    <row r="84" spans="1:6" ht="15.75" customHeight="1">
      <c r="A84" s="3">
        <v>42713</v>
      </c>
      <c r="B84" s="3">
        <v>42727</v>
      </c>
      <c r="C84">
        <f>DAYS360(A84,B84)</f>
        <v>14</v>
      </c>
      <c r="D84">
        <f t="shared" si="5"/>
        <v>-16</v>
      </c>
      <c r="E84" s="17">
        <v>344.85</v>
      </c>
      <c r="F84" s="9">
        <f t="shared" si="1"/>
        <v>-5517.6</v>
      </c>
    </row>
    <row r="85" spans="1:6" ht="15.75" customHeight="1">
      <c r="A85" s="3">
        <v>42718</v>
      </c>
      <c r="B85" s="3">
        <v>42727</v>
      </c>
      <c r="C85">
        <f>DAYS360(A85,B85)</f>
        <v>9</v>
      </c>
      <c r="D85">
        <f t="shared" si="5"/>
        <v>-21</v>
      </c>
      <c r="E85" s="17">
        <v>1815</v>
      </c>
      <c r="F85" s="9">
        <f t="shared" si="1"/>
        <v>-38115</v>
      </c>
    </row>
    <row r="86" spans="1:6" ht="15.75" customHeight="1">
      <c r="A86" s="3">
        <v>43085</v>
      </c>
      <c r="B86" s="3">
        <v>42735</v>
      </c>
      <c r="C86">
        <f>DAYS360(A86,B86)</f>
        <v>-345</v>
      </c>
      <c r="D86">
        <f t="shared" si="5"/>
        <v>-375</v>
      </c>
      <c r="E86" s="18">
        <v>2074.11</v>
      </c>
      <c r="F86" s="9">
        <f t="shared" si="1"/>
        <v>-777791.25</v>
      </c>
    </row>
    <row r="87" spans="1:6" ht="15.75" customHeight="1">
      <c r="A87" s="3">
        <v>43092</v>
      </c>
      <c r="B87" s="3">
        <v>42735</v>
      </c>
      <c r="C87">
        <f>DAYS360(A87,B87)</f>
        <v>-352</v>
      </c>
      <c r="D87">
        <f t="shared" si="5"/>
        <v>-382</v>
      </c>
      <c r="E87" s="18">
        <v>331.14</v>
      </c>
      <c r="F87" s="9">
        <f t="shared" si="1"/>
        <v>-126495.48</v>
      </c>
    </row>
    <row r="88" spans="1:6" ht="15.75" customHeight="1">
      <c r="A88" s="3">
        <v>43097</v>
      </c>
      <c r="B88" s="3">
        <v>42735</v>
      </c>
      <c r="C88">
        <f>DAYS360(A88,B88)</f>
        <v>-357</v>
      </c>
      <c r="D88">
        <f t="shared" si="5"/>
        <v>-387</v>
      </c>
      <c r="E88" s="18">
        <v>1372.14</v>
      </c>
      <c r="F88" s="9">
        <f t="shared" si="1"/>
        <v>-531018.18</v>
      </c>
    </row>
    <row r="89" spans="1:6" ht="15.75" customHeight="1">
      <c r="A89" s="3">
        <v>43097</v>
      </c>
      <c r="B89" s="3">
        <v>42735</v>
      </c>
      <c r="C89">
        <f>DAYS360(A89,B89)</f>
        <v>-357</v>
      </c>
      <c r="D89">
        <f t="shared" si="5"/>
        <v>-387</v>
      </c>
      <c r="E89" s="18">
        <v>571.73</v>
      </c>
      <c r="F89" s="9">
        <f t="shared" si="1"/>
        <v>-221259.51</v>
      </c>
    </row>
    <row r="90" spans="1:6" ht="15.75" customHeight="1">
      <c r="A90" s="3">
        <v>43091</v>
      </c>
      <c r="B90" s="3">
        <v>42735</v>
      </c>
      <c r="C90">
        <f>DAYS360(A90,B90)</f>
        <v>-351</v>
      </c>
      <c r="D90">
        <f t="shared" si="5"/>
        <v>-381</v>
      </c>
      <c r="E90" s="18">
        <v>197.9</v>
      </c>
      <c r="F90" s="9">
        <f t="shared" si="1"/>
        <v>-75399.90000000001</v>
      </c>
    </row>
    <row r="91" spans="1:6" ht="15.75" customHeight="1">
      <c r="A91" s="3">
        <v>43089</v>
      </c>
      <c r="B91" s="3">
        <v>42735</v>
      </c>
      <c r="C91">
        <f>DAYS360(A91,B91)</f>
        <v>-349</v>
      </c>
      <c r="D91">
        <f t="shared" si="5"/>
        <v>-379</v>
      </c>
      <c r="E91" s="18">
        <v>136.8</v>
      </c>
      <c r="F91" s="9">
        <f t="shared" si="1"/>
        <v>-51847.200000000004</v>
      </c>
    </row>
    <row r="92" spans="1:6" ht="15">
      <c r="A92" s="5"/>
      <c r="B92" s="3"/>
      <c r="C92">
        <f>DAYS360(A92,B92)</f>
        <v>0</v>
      </c>
      <c r="D92">
        <f>C92-30</f>
        <v>-30</v>
      </c>
      <c r="E92" s="15"/>
      <c r="F92" s="9">
        <f>D92*E92</f>
        <v>0</v>
      </c>
    </row>
    <row r="93" spans="1:6" ht="15">
      <c r="A93" s="5"/>
      <c r="B93" s="3"/>
      <c r="C93">
        <f>DAYS360(A93,B93)</f>
        <v>0</v>
      </c>
      <c r="D93">
        <f>C93-30</f>
        <v>-30</v>
      </c>
      <c r="E93" s="14"/>
      <c r="F93" s="9">
        <f>D93*E93</f>
        <v>0</v>
      </c>
    </row>
    <row r="94" spans="1:5" ht="15">
      <c r="A94" s="5"/>
      <c r="B94" s="3"/>
      <c r="E94" s="14"/>
    </row>
    <row r="95" spans="1:2" ht="15">
      <c r="A95" s="4"/>
      <c r="B95" s="3"/>
    </row>
    <row r="96" spans="5:6" ht="18.75" customHeight="1">
      <c r="E96" s="2">
        <f>SUM(E2:E95)</f>
        <v>123933.34</v>
      </c>
      <c r="F96" s="9">
        <f>SUM(F2:F95)</f>
        <v>-2938176.6199999996</v>
      </c>
    </row>
    <row r="100" spans="5:6" ht="13.5" customHeight="1">
      <c r="E100" s="2" t="s">
        <v>9</v>
      </c>
      <c r="F100" s="9">
        <f>F96/E96</f>
        <v>-23.707717552032406</v>
      </c>
    </row>
    <row r="101" spans="5:6" ht="13.5" customHeight="1">
      <c r="E101" s="2" t="s">
        <v>10</v>
      </c>
      <c r="F101" s="9">
        <f>E96</f>
        <v>123933.34</v>
      </c>
    </row>
    <row r="102" ht="13.5" customHeight="1"/>
    <row r="103" ht="13.5" customHeight="1"/>
    <row r="104" spans="5:6" ht="13.5" customHeight="1">
      <c r="E104" s="2" t="s">
        <v>11</v>
      </c>
      <c r="F104" s="9">
        <f>+'RATIO DE LAS PENDIENTES DE PAGO'!F27</f>
        <v>-20.22104246034778</v>
      </c>
    </row>
    <row r="105" spans="5:6" ht="13.5" customHeight="1">
      <c r="E105" s="2" t="s">
        <v>5</v>
      </c>
      <c r="F105" s="9">
        <f>+'RATIO DE LAS PENDIENTES DE PAGO'!F28</f>
        <v>17148.47</v>
      </c>
    </row>
    <row r="106" ht="13.5" customHeight="1"/>
    <row r="107" ht="13.5" customHeight="1"/>
    <row r="108" ht="13.5" customHeight="1">
      <c r="F108" s="9">
        <f>(F100*F101)+(F104*F105)</f>
        <v>-3284936.5599999996</v>
      </c>
    </row>
    <row r="109" ht="13.5" customHeight="1">
      <c r="F109" s="9">
        <f>F101+F105</f>
        <v>141081.81</v>
      </c>
    </row>
    <row r="110" ht="13.5" customHeight="1"/>
    <row r="111" ht="13.5" customHeight="1"/>
    <row r="112" spans="5:6" ht="13.5" customHeight="1">
      <c r="E112" s="7" t="s">
        <v>12</v>
      </c>
      <c r="F112" s="10">
        <f>F108/F109</f>
        <v>-23.283912787906534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invitado</dc:creator>
  <cp:keywords/>
  <dc:description/>
  <cp:lastModifiedBy>Enrique Lapeña</cp:lastModifiedBy>
  <dcterms:created xsi:type="dcterms:W3CDTF">2016-02-08T19:42:20Z</dcterms:created>
  <dcterms:modified xsi:type="dcterms:W3CDTF">2017-01-05T12:13:42Z</dcterms:modified>
  <cp:category/>
  <cp:version/>
  <cp:contentType/>
  <cp:contentStatus/>
</cp:coreProperties>
</file>