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0" windowWidth="31960" windowHeight="15780" tabRatio="500" activeTab="1"/>
  </bookViews>
  <sheets>
    <sheet name="RATIO DE LAS PENDIENTES DE PAGO" sheetId="1" r:id="rId1"/>
    <sheet name="RATIO DE LAS OPERACIONES PAG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<sst xmlns="http://schemas.openxmlformats.org/spreadsheetml/2006/main" count="17" uniqueCount="15">
  <si>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</si>
  <si>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DE PAGO</t>
  </si>
  <si>
    <t>Días de trámite</t>
  </si>
  <si>
    <t>Importe factura</t>
  </si>
  <si>
    <t>RATIO DE LAS OPERACIONES  PENDIENTES DE PAGO</t>
  </si>
  <si>
    <t>IMPORTE PAGOS PENDIENTES</t>
  </si>
  <si>
    <t>DÍAS DE PAGO</t>
  </si>
  <si>
    <t>DÍAS DE TRÁMITE</t>
  </si>
  <si>
    <t>IMPORTE FACTURA</t>
  </si>
  <si>
    <t>RATIO DE LAS OPERACIONES PAGADAS</t>
  </si>
  <si>
    <t>IMPORTE PAGOS REALIZADOS</t>
  </si>
  <si>
    <t>RATIO DE LAS OPERACIONES PENDIENTES DE PAGO</t>
  </si>
  <si>
    <t>PMP</t>
  </si>
  <si>
    <t>FECHA FIN DE PERIODO</t>
  </si>
  <si>
    <t>Pago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</si>
</sst>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* #,##0.00&quot;    &quot;;\-* #,##0.00&quot;    &quot;;* \-#&quot;    &quot;;@\ "/>
    <numFmt numFmtId="166" formatCode="mmm\-yyyy"/>
    <numFmt numFmtId="167" formatCode="0.000"/>
    <numFmt numFmtId="168" formatCode="d/m/yyyy"/>
    <numFmt numFmtId="169" formatCode="0.000000000"/>
    <numFmt numFmtId="170" formatCode="0.0000000000"/>
    <numFmt numFmtId="171" formatCode="0.00000000000"/>
    <numFmt numFmtId="172" formatCode="0.0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#,##0.00_ ;[Red]\-#,##0.00\ "/>
    <numFmt numFmtId="179" formatCode="#,##0.00\ &quot;€&quot;;[Red]#,##0.00\ &quot;€&quot;"/>
    <numFmt numFmtId="180" formatCode="[$-C0A]dddd\,\ d\ &quot;de&quot;\ mmmm\ &quot;de&quot;\ yy"/>
    <numFmt numFmtId="181" formatCode="dd\-mm\-yy;@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43" fontId="0" fillId="0" borderId="0" xfId="51" applyFont="1" applyFill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164" fontId="37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43" fontId="36" fillId="0" borderId="0" xfId="5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4" fontId="0" fillId="0" borderId="0" xfId="51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43" fontId="0" fillId="0" borderId="0" xfId="51" applyFont="1" applyAlignment="1">
      <alignment/>
    </xf>
    <xf numFmtId="2" fontId="37" fillId="0" borderId="0" xfId="51" applyNumberFormat="1" applyFont="1" applyAlignment="1">
      <alignment horizontal="right"/>
    </xf>
    <xf numFmtId="2" fontId="0" fillId="0" borderId="0" xfId="51" applyNumberFormat="1" applyFont="1" applyFill="1" applyBorder="1" applyAlignment="1" applyProtection="1">
      <alignment horizontal="right"/>
      <protection/>
    </xf>
    <xf numFmtId="2" fontId="0" fillId="0" borderId="0" xfId="51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43" sqref="D43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00390625" style="2" customWidth="1"/>
    <col min="6" max="6" width="24.875" style="0" customWidth="1"/>
  </cols>
  <sheetData>
    <row r="1" spans="1:6" ht="13.5" customHeight="1">
      <c r="A1" s="1" t="s">
        <v>0</v>
      </c>
      <c r="B1" t="s">
        <v>13</v>
      </c>
      <c r="C1" t="s">
        <v>14</v>
      </c>
      <c r="D1" t="s">
        <v>2</v>
      </c>
      <c r="E1" s="2" t="s">
        <v>3</v>
      </c>
      <c r="F1" s="8"/>
    </row>
    <row r="2" spans="1:6" ht="15.75" customHeight="1">
      <c r="A2" s="3">
        <v>42633</v>
      </c>
      <c r="B2" s="3">
        <v>42643</v>
      </c>
      <c r="C2">
        <f>DAYS360(A2,B2)</f>
        <v>10</v>
      </c>
      <c r="D2">
        <f>C2-30</f>
        <v>-20</v>
      </c>
      <c r="E2" s="16">
        <v>68.4</v>
      </c>
      <c r="F2" s="8">
        <f aca="true" t="shared" si="0" ref="F2:F27">D2*E2</f>
        <v>-1368</v>
      </c>
    </row>
    <row r="3" spans="1:6" ht="15.75" customHeight="1">
      <c r="A3" s="3">
        <v>42633</v>
      </c>
      <c r="B3" s="3">
        <v>42643</v>
      </c>
      <c r="C3">
        <f>DAYS360(A3,B3)</f>
        <v>10</v>
      </c>
      <c r="D3">
        <f>C3-30</f>
        <v>-20</v>
      </c>
      <c r="E3" s="16">
        <v>136.8</v>
      </c>
      <c r="F3" s="8">
        <f t="shared" si="0"/>
        <v>-2736</v>
      </c>
    </row>
    <row r="4" spans="1:6" ht="15.75" customHeight="1">
      <c r="A4" s="3">
        <v>42615</v>
      </c>
      <c r="B4" s="3">
        <v>42643</v>
      </c>
      <c r="C4">
        <f>DAYS360(A4,B4)</f>
        <v>28</v>
      </c>
      <c r="D4">
        <f aca="true" t="shared" si="1" ref="D4:D27">C4-30</f>
        <v>-2</v>
      </c>
      <c r="E4" s="16">
        <v>411.4</v>
      </c>
      <c r="F4" s="8">
        <f t="shared" si="0"/>
        <v>-822.8</v>
      </c>
    </row>
    <row r="5" spans="1:6" ht="15.75" customHeight="1">
      <c r="A5" s="3">
        <v>42618</v>
      </c>
      <c r="B5" s="3">
        <v>42643</v>
      </c>
      <c r="C5">
        <f>DAYS360(A5,B5)</f>
        <v>25</v>
      </c>
      <c r="D5">
        <f t="shared" si="1"/>
        <v>-5</v>
      </c>
      <c r="E5" s="16">
        <v>66.99</v>
      </c>
      <c r="F5" s="8">
        <f t="shared" si="0"/>
        <v>-334.95</v>
      </c>
    </row>
    <row r="6" spans="1:6" ht="15.75" customHeight="1">
      <c r="A6" s="3">
        <v>42625</v>
      </c>
      <c r="B6" s="3">
        <v>42643</v>
      </c>
      <c r="C6">
        <f>DAYS360(A6,B6)</f>
        <v>18</v>
      </c>
      <c r="D6">
        <f t="shared" si="1"/>
        <v>-12</v>
      </c>
      <c r="E6" s="16">
        <v>5744.17</v>
      </c>
      <c r="F6" s="8">
        <f t="shared" si="0"/>
        <v>-68930.04000000001</v>
      </c>
    </row>
    <row r="7" spans="1:6" ht="15.75" customHeight="1">
      <c r="A7" s="3">
        <v>42614</v>
      </c>
      <c r="B7" s="3">
        <v>42643</v>
      </c>
      <c r="C7">
        <f>DAYS360(A7,B7)</f>
        <v>29</v>
      </c>
      <c r="D7">
        <f t="shared" si="1"/>
        <v>-1</v>
      </c>
      <c r="E7" s="16">
        <v>2522.85</v>
      </c>
      <c r="F7" s="8">
        <f t="shared" si="0"/>
        <v>-2522.85</v>
      </c>
    </row>
    <row r="8" spans="1:6" ht="15.75" customHeight="1">
      <c r="A8" s="3">
        <v>42625</v>
      </c>
      <c r="B8" s="3">
        <v>42643</v>
      </c>
      <c r="C8">
        <f>DAYS360(A8,B8)</f>
        <v>18</v>
      </c>
      <c r="D8">
        <f t="shared" si="1"/>
        <v>-12</v>
      </c>
      <c r="E8" s="16">
        <v>2299</v>
      </c>
      <c r="F8" s="8">
        <f t="shared" si="0"/>
        <v>-27588</v>
      </c>
    </row>
    <row r="9" spans="1:6" ht="15.75" customHeight="1">
      <c r="A9" s="3">
        <v>42632</v>
      </c>
      <c r="B9" s="3">
        <v>42643</v>
      </c>
      <c r="C9">
        <f>DAYS360(A9,B9)</f>
        <v>11</v>
      </c>
      <c r="D9">
        <f t="shared" si="1"/>
        <v>-19</v>
      </c>
      <c r="E9" s="16">
        <v>693.52</v>
      </c>
      <c r="F9" s="8">
        <f t="shared" si="0"/>
        <v>-13176.88</v>
      </c>
    </row>
    <row r="10" spans="1:6" ht="15.75" customHeight="1">
      <c r="A10" s="3">
        <v>42632</v>
      </c>
      <c r="B10" s="3">
        <v>42643</v>
      </c>
      <c r="C10">
        <f>DAYS360(A10,B10)</f>
        <v>11</v>
      </c>
      <c r="D10">
        <f t="shared" si="1"/>
        <v>-19</v>
      </c>
      <c r="E10" s="16">
        <v>1097.71</v>
      </c>
      <c r="F10" s="8">
        <f t="shared" si="0"/>
        <v>-20856.49</v>
      </c>
    </row>
    <row r="11" spans="1:6" ht="15.75" customHeight="1">
      <c r="A11" s="3">
        <v>42634</v>
      </c>
      <c r="B11" s="3">
        <v>42643</v>
      </c>
      <c r="C11">
        <f>DAYS360(A11,B11)</f>
        <v>9</v>
      </c>
      <c r="D11">
        <f t="shared" si="1"/>
        <v>-21</v>
      </c>
      <c r="E11" s="16">
        <v>1182.06</v>
      </c>
      <c r="F11" s="8">
        <f t="shared" si="0"/>
        <v>-24823.26</v>
      </c>
    </row>
    <row r="12" spans="1:6" ht="15.75" customHeight="1">
      <c r="A12" s="3">
        <v>42634</v>
      </c>
      <c r="B12" s="3">
        <v>42643</v>
      </c>
      <c r="C12">
        <f>DAYS360(A12,B12)</f>
        <v>9</v>
      </c>
      <c r="D12">
        <f t="shared" si="1"/>
        <v>-21</v>
      </c>
      <c r="E12" s="16">
        <v>324.33</v>
      </c>
      <c r="F12" s="8">
        <f t="shared" si="0"/>
        <v>-6810.929999999999</v>
      </c>
    </row>
    <row r="13" spans="1:6" ht="15.75" customHeight="1">
      <c r="A13" s="3">
        <v>42629</v>
      </c>
      <c r="B13" s="3">
        <v>42643</v>
      </c>
      <c r="C13">
        <f>DAYS360(A13,B13)</f>
        <v>14</v>
      </c>
      <c r="D13">
        <f t="shared" si="1"/>
        <v>-16</v>
      </c>
      <c r="E13" s="16">
        <v>242</v>
      </c>
      <c r="F13" s="8">
        <f t="shared" si="0"/>
        <v>-3872</v>
      </c>
    </row>
    <row r="14" spans="1:6" ht="15.75" customHeight="1">
      <c r="A14" s="3">
        <v>42635</v>
      </c>
      <c r="B14" s="3">
        <v>42643</v>
      </c>
      <c r="C14">
        <f>DAYS360(A14,B14)</f>
        <v>8</v>
      </c>
      <c r="D14">
        <f t="shared" si="1"/>
        <v>-22</v>
      </c>
      <c r="E14" s="16">
        <v>4877.1</v>
      </c>
      <c r="F14" s="8">
        <f t="shared" si="0"/>
        <v>-107296.20000000001</v>
      </c>
    </row>
    <row r="15" spans="1:6" ht="15.75" customHeight="1">
      <c r="A15" s="3">
        <v>42643</v>
      </c>
      <c r="B15" s="3">
        <v>42643</v>
      </c>
      <c r="C15">
        <f>DAYS360(A15,B15)</f>
        <v>0</v>
      </c>
      <c r="D15">
        <f t="shared" si="1"/>
        <v>-30</v>
      </c>
      <c r="E15" s="16">
        <v>1767.81</v>
      </c>
      <c r="F15" s="8">
        <f t="shared" si="0"/>
        <v>-53034.299999999996</v>
      </c>
    </row>
    <row r="16" spans="1:6" ht="15.75" customHeight="1">
      <c r="A16" s="3">
        <v>42632</v>
      </c>
      <c r="B16" s="3">
        <v>42643</v>
      </c>
      <c r="C16">
        <f>DAYS360(A16,B16)</f>
        <v>11</v>
      </c>
      <c r="D16">
        <f t="shared" si="1"/>
        <v>-19</v>
      </c>
      <c r="E16" s="16">
        <v>169</v>
      </c>
      <c r="F16" s="8">
        <f t="shared" si="0"/>
        <v>-3211</v>
      </c>
    </row>
    <row r="17" spans="1:6" ht="15.75" customHeight="1">
      <c r="A17" s="3">
        <v>42628</v>
      </c>
      <c r="B17" s="3">
        <v>42643</v>
      </c>
      <c r="C17">
        <f>DAYS360(A17,B17)</f>
        <v>15</v>
      </c>
      <c r="D17">
        <f t="shared" si="1"/>
        <v>-15</v>
      </c>
      <c r="E17" s="16">
        <v>125.84</v>
      </c>
      <c r="F17" s="8">
        <f t="shared" si="0"/>
        <v>-1887.6000000000001</v>
      </c>
    </row>
    <row r="18" spans="1:6" ht="15.75" customHeight="1">
      <c r="A18" s="3">
        <v>42636</v>
      </c>
      <c r="B18" s="3">
        <v>42643</v>
      </c>
      <c r="C18">
        <f>DAYS360(A18,B18)</f>
        <v>7</v>
      </c>
      <c r="D18">
        <f t="shared" si="1"/>
        <v>-23</v>
      </c>
      <c r="E18" s="16">
        <v>220</v>
      </c>
      <c r="F18" s="8">
        <f t="shared" si="0"/>
        <v>-5060</v>
      </c>
    </row>
    <row r="19" spans="1:6" ht="15.75" customHeight="1">
      <c r="A19" s="3">
        <v>42639</v>
      </c>
      <c r="B19" s="3">
        <v>42643</v>
      </c>
      <c r="C19">
        <f>DAYS360(A19,B19)</f>
        <v>4</v>
      </c>
      <c r="D19">
        <f t="shared" si="1"/>
        <v>-26</v>
      </c>
      <c r="E19" s="16">
        <v>7260</v>
      </c>
      <c r="F19" s="8">
        <f t="shared" si="0"/>
        <v>-188760</v>
      </c>
    </row>
    <row r="20" spans="1:6" ht="15.75" customHeight="1">
      <c r="A20" s="3">
        <v>42636</v>
      </c>
      <c r="B20" s="3">
        <v>42643</v>
      </c>
      <c r="C20">
        <f>DAYS360(A20,B20)</f>
        <v>7</v>
      </c>
      <c r="D20">
        <f t="shared" si="1"/>
        <v>-23</v>
      </c>
      <c r="E20" s="16">
        <v>130</v>
      </c>
      <c r="F20" s="8">
        <f t="shared" si="0"/>
        <v>-2990</v>
      </c>
    </row>
    <row r="21" spans="1:6" ht="15.75" customHeight="1">
      <c r="A21" s="3">
        <v>42641</v>
      </c>
      <c r="B21" s="3">
        <v>42643</v>
      </c>
      <c r="C21">
        <f>DAYS360(A21,B21)</f>
        <v>2</v>
      </c>
      <c r="D21">
        <f t="shared" si="1"/>
        <v>-28</v>
      </c>
      <c r="E21" s="16">
        <v>163.24</v>
      </c>
      <c r="F21" s="8">
        <f t="shared" si="0"/>
        <v>-4570.72</v>
      </c>
    </row>
    <row r="22" spans="1:6" ht="15.75" customHeight="1">
      <c r="A22" s="3">
        <v>42642</v>
      </c>
      <c r="B22" s="3">
        <v>42643</v>
      </c>
      <c r="C22">
        <f>DAYS360(A22,B22)</f>
        <v>1</v>
      </c>
      <c r="D22">
        <f t="shared" si="1"/>
        <v>-29</v>
      </c>
      <c r="E22" s="16">
        <v>14.54</v>
      </c>
      <c r="F22" s="8">
        <f t="shared" si="0"/>
        <v>-421.65999999999997</v>
      </c>
    </row>
    <row r="23" spans="1:6" ht="15.75" customHeight="1">
      <c r="A23" s="3">
        <v>42642</v>
      </c>
      <c r="B23" s="3">
        <v>42643</v>
      </c>
      <c r="C23">
        <f>DAYS360(A23,B23)</f>
        <v>1</v>
      </c>
      <c r="D23">
        <f t="shared" si="1"/>
        <v>-29</v>
      </c>
      <c r="E23" s="16">
        <v>10.46</v>
      </c>
      <c r="F23" s="8">
        <f t="shared" si="0"/>
        <v>-303.34000000000003</v>
      </c>
    </row>
    <row r="24" spans="1:6" ht="15.75" customHeight="1">
      <c r="A24" s="3">
        <v>42634</v>
      </c>
      <c r="B24" s="3">
        <v>42643</v>
      </c>
      <c r="C24">
        <f>DAYS360(A24,B24)</f>
        <v>9</v>
      </c>
      <c r="D24">
        <f t="shared" si="1"/>
        <v>-21</v>
      </c>
      <c r="E24" s="16">
        <v>440</v>
      </c>
      <c r="F24" s="8">
        <f t="shared" si="0"/>
        <v>-9240</v>
      </c>
    </row>
    <row r="25" spans="1:6" ht="15.75" customHeight="1">
      <c r="A25" s="3">
        <v>42625</v>
      </c>
      <c r="B25" s="3">
        <v>42643</v>
      </c>
      <c r="C25">
        <f>DAYS360(A25,B25)</f>
        <v>18</v>
      </c>
      <c r="D25">
        <f t="shared" si="1"/>
        <v>-12</v>
      </c>
      <c r="E25" s="16">
        <v>6955.16</v>
      </c>
      <c r="F25" s="8">
        <f t="shared" si="0"/>
        <v>-83461.92</v>
      </c>
    </row>
    <row r="26" spans="1:6" ht="15.75" customHeight="1">
      <c r="A26" s="3"/>
      <c r="B26" s="3"/>
      <c r="C26">
        <f>DAYS360(A26,B26)</f>
        <v>0</v>
      </c>
      <c r="D26">
        <f t="shared" si="1"/>
        <v>-30</v>
      </c>
      <c r="E26" s="8"/>
      <c r="F26" s="8">
        <f t="shared" si="0"/>
        <v>0</v>
      </c>
    </row>
    <row r="27" spans="1:6" ht="15.75" customHeight="1">
      <c r="A27" s="3"/>
      <c r="B27" s="3"/>
      <c r="C27">
        <f>DAYS360(A27,B27)</f>
        <v>0</v>
      </c>
      <c r="D27">
        <f t="shared" si="1"/>
        <v>-30</v>
      </c>
      <c r="E27" s="8"/>
      <c r="F27" s="8">
        <f t="shared" si="0"/>
        <v>0</v>
      </c>
    </row>
    <row r="28" spans="1:6" ht="15.75" customHeight="1">
      <c r="A28" s="12"/>
      <c r="B28" s="3"/>
      <c r="C28">
        <f>DAYS360(A28,B28)</f>
        <v>0</v>
      </c>
      <c r="D28">
        <f>C28-30</f>
        <v>-30</v>
      </c>
      <c r="E28" s="13"/>
      <c r="F28" s="9">
        <f>D28*E28</f>
        <v>0</v>
      </c>
    </row>
    <row r="29" spans="1:6" ht="15.75" customHeight="1">
      <c r="A29" s="12"/>
      <c r="B29" s="3"/>
      <c r="C29">
        <f>DAYS360(A29,B29)</f>
        <v>0</v>
      </c>
      <c r="D29">
        <f>C29-30</f>
        <v>-30</v>
      </c>
      <c r="E29" s="15"/>
      <c r="F29" s="9">
        <f>D29*E29</f>
        <v>0</v>
      </c>
    </row>
    <row r="30" spans="1:6" ht="15.75" customHeight="1">
      <c r="A30" s="12"/>
      <c r="B30" s="3"/>
      <c r="E30" s="15"/>
      <c r="F30" s="9"/>
    </row>
    <row r="31" spans="1:6" ht="15.75" customHeight="1">
      <c r="A31" s="12"/>
      <c r="B31" s="3"/>
      <c r="E31" s="15"/>
      <c r="F31" s="9"/>
    </row>
    <row r="32" spans="1:6" ht="15.75" customHeight="1">
      <c r="A32" s="12"/>
      <c r="B32" s="3"/>
      <c r="E32" s="11"/>
      <c r="F32" s="9"/>
    </row>
    <row r="33" spans="5:6" ht="15" customHeight="1">
      <c r="E33" s="11">
        <f>SUM(E2:E29)</f>
        <v>36922.380000000005</v>
      </c>
      <c r="F33" s="11">
        <f>SUM(F2:F29)</f>
        <v>-634078.9400000001</v>
      </c>
    </row>
    <row r="34" ht="15" customHeight="1"/>
    <row r="35" ht="15" customHeight="1"/>
    <row r="36" spans="5:6" ht="15" customHeight="1">
      <c r="E36" s="2" t="s">
        <v>4</v>
      </c>
      <c r="F36" s="8">
        <f>F33/E33</f>
        <v>-17.17329543761805</v>
      </c>
    </row>
    <row r="37" spans="4:6" ht="15" customHeight="1">
      <c r="D37" t="s">
        <v>5</v>
      </c>
      <c r="F37" s="6">
        <f>E33</f>
        <v>36922.380000000005</v>
      </c>
    </row>
    <row r="38" ht="1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26">
      <selection activeCell="B56" sqref="B56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375" style="2" customWidth="1"/>
    <col min="6" max="6" width="26.00390625" style="9" customWidth="1"/>
  </cols>
  <sheetData>
    <row r="1" spans="1:5" ht="13.5" customHeight="1">
      <c r="A1" s="1" t="s">
        <v>0</v>
      </c>
      <c r="B1" t="s">
        <v>1</v>
      </c>
      <c r="C1" t="s">
        <v>6</v>
      </c>
      <c r="D1" t="s">
        <v>7</v>
      </c>
      <c r="E1" s="2" t="s">
        <v>8</v>
      </c>
    </row>
    <row r="2" spans="1:6" ht="15.75" customHeight="1">
      <c r="A2" s="3">
        <v>42604</v>
      </c>
      <c r="B2" s="3">
        <v>42618</v>
      </c>
      <c r="C2">
        <f aca="true" t="shared" si="0" ref="C2:C40">DAYS360(A2,B2)</f>
        <v>13</v>
      </c>
      <c r="D2">
        <f aca="true" t="shared" si="1" ref="D2:D48">C2-30</f>
        <v>-17</v>
      </c>
      <c r="E2" s="8">
        <v>567.42</v>
      </c>
      <c r="F2" s="9">
        <f aca="true" t="shared" si="2" ref="F2:F40">D2*E2</f>
        <v>-9646.14</v>
      </c>
    </row>
    <row r="3" spans="1:6" ht="15.75" customHeight="1">
      <c r="A3" s="3">
        <v>42613</v>
      </c>
      <c r="B3" s="3">
        <v>42618</v>
      </c>
      <c r="C3">
        <f t="shared" si="0"/>
        <v>5</v>
      </c>
      <c r="D3">
        <f t="shared" si="1"/>
        <v>-25</v>
      </c>
      <c r="E3" s="8">
        <v>16.94</v>
      </c>
      <c r="F3" s="9">
        <f t="shared" si="2"/>
        <v>-423.50000000000006</v>
      </c>
    </row>
    <row r="4" spans="1:6" ht="15.75" customHeight="1">
      <c r="A4" s="3">
        <v>42613</v>
      </c>
      <c r="B4" s="3">
        <v>42618</v>
      </c>
      <c r="C4">
        <f t="shared" si="0"/>
        <v>5</v>
      </c>
      <c r="D4">
        <f t="shared" si="1"/>
        <v>-25</v>
      </c>
      <c r="E4" s="8">
        <v>926.32</v>
      </c>
      <c r="F4" s="9">
        <f t="shared" si="2"/>
        <v>-23158</v>
      </c>
    </row>
    <row r="5" spans="1:6" ht="15.75" customHeight="1">
      <c r="A5" s="3">
        <v>42613</v>
      </c>
      <c r="B5" s="3">
        <v>42618</v>
      </c>
      <c r="C5">
        <f t="shared" si="0"/>
        <v>5</v>
      </c>
      <c r="D5">
        <f t="shared" si="1"/>
        <v>-25</v>
      </c>
      <c r="E5" s="8">
        <v>344.1</v>
      </c>
      <c r="F5" s="9">
        <f t="shared" si="2"/>
        <v>-8602.5</v>
      </c>
    </row>
    <row r="6" spans="1:6" ht="15.75" customHeight="1">
      <c r="A6" s="3">
        <v>42613</v>
      </c>
      <c r="B6" s="3">
        <v>42618</v>
      </c>
      <c r="C6">
        <f t="shared" si="0"/>
        <v>5</v>
      </c>
      <c r="D6">
        <f t="shared" si="1"/>
        <v>-25</v>
      </c>
      <c r="E6" s="8">
        <v>197.9</v>
      </c>
      <c r="F6" s="9">
        <f t="shared" si="2"/>
        <v>-4947.5</v>
      </c>
    </row>
    <row r="7" spans="1:6" ht="15.75" customHeight="1">
      <c r="A7" s="3">
        <v>42613</v>
      </c>
      <c r="B7" s="3">
        <v>42618</v>
      </c>
      <c r="C7">
        <f t="shared" si="0"/>
        <v>5</v>
      </c>
      <c r="D7">
        <f t="shared" si="1"/>
        <v>-25</v>
      </c>
      <c r="E7" s="8">
        <v>629.2</v>
      </c>
      <c r="F7" s="9">
        <f t="shared" si="2"/>
        <v>-15730.000000000002</v>
      </c>
    </row>
    <row r="8" spans="1:6" ht="15.75" customHeight="1">
      <c r="A8" s="3">
        <v>42582</v>
      </c>
      <c r="B8" s="3">
        <v>42618</v>
      </c>
      <c r="C8">
        <f aca="true" t="shared" si="3" ref="C8:C16">DAYS360(A8,B8)</f>
        <v>35</v>
      </c>
      <c r="D8">
        <f aca="true" t="shared" si="4" ref="D8:D16">C8-30</f>
        <v>5</v>
      </c>
      <c r="E8" s="8">
        <v>605</v>
      </c>
      <c r="F8" s="9">
        <f aca="true" t="shared" si="5" ref="F8:F16">D8*E8</f>
        <v>3025</v>
      </c>
    </row>
    <row r="9" spans="1:6" ht="15.75" customHeight="1">
      <c r="A9" s="3">
        <v>42613</v>
      </c>
      <c r="B9" s="3">
        <v>42618</v>
      </c>
      <c r="C9">
        <f t="shared" si="3"/>
        <v>5</v>
      </c>
      <c r="D9">
        <f t="shared" si="4"/>
        <v>-25</v>
      </c>
      <c r="E9" s="8">
        <v>605</v>
      </c>
      <c r="F9" s="9">
        <f t="shared" si="5"/>
        <v>-15125</v>
      </c>
    </row>
    <row r="10" spans="1:6" ht="15.75" customHeight="1">
      <c r="A10" s="3">
        <v>42613</v>
      </c>
      <c r="B10" s="3">
        <v>42618</v>
      </c>
      <c r="C10">
        <f t="shared" si="3"/>
        <v>5</v>
      </c>
      <c r="D10">
        <f t="shared" si="4"/>
        <v>-25</v>
      </c>
      <c r="E10" s="8">
        <v>276</v>
      </c>
      <c r="F10" s="9">
        <f t="shared" si="5"/>
        <v>-6900</v>
      </c>
    </row>
    <row r="11" spans="1:6" ht="15.75" customHeight="1">
      <c r="A11" s="3">
        <v>42613</v>
      </c>
      <c r="B11" s="3">
        <v>42618</v>
      </c>
      <c r="C11">
        <f t="shared" si="3"/>
        <v>5</v>
      </c>
      <c r="D11">
        <f t="shared" si="4"/>
        <v>-25</v>
      </c>
      <c r="E11" s="8">
        <v>834.9</v>
      </c>
      <c r="F11" s="9">
        <f t="shared" si="5"/>
        <v>-20872.5</v>
      </c>
    </row>
    <row r="12" spans="1:6" ht="15.75" customHeight="1">
      <c r="A12" s="3">
        <v>42591</v>
      </c>
      <c r="B12" s="3">
        <v>42618</v>
      </c>
      <c r="C12">
        <f t="shared" si="3"/>
        <v>26</v>
      </c>
      <c r="D12">
        <f t="shared" si="4"/>
        <v>-4</v>
      </c>
      <c r="E12" s="8">
        <v>181.5</v>
      </c>
      <c r="F12" s="9">
        <f t="shared" si="5"/>
        <v>-726</v>
      </c>
    </row>
    <row r="13" spans="1:6" ht="15.75" customHeight="1">
      <c r="A13" s="3">
        <v>42579</v>
      </c>
      <c r="B13" s="3">
        <v>42618</v>
      </c>
      <c r="C13">
        <f t="shared" si="3"/>
        <v>37</v>
      </c>
      <c r="D13">
        <f t="shared" si="4"/>
        <v>7</v>
      </c>
      <c r="E13" s="8">
        <v>275.6</v>
      </c>
      <c r="F13" s="9">
        <f t="shared" si="5"/>
        <v>1929.2000000000003</v>
      </c>
    </row>
    <row r="14" spans="1:6" ht="15.75" customHeight="1">
      <c r="A14" s="3">
        <v>42527</v>
      </c>
      <c r="B14" s="3">
        <v>42618</v>
      </c>
      <c r="C14">
        <f t="shared" si="3"/>
        <v>89</v>
      </c>
      <c r="D14">
        <f t="shared" si="4"/>
        <v>59</v>
      </c>
      <c r="E14" s="8">
        <v>713.9</v>
      </c>
      <c r="F14" s="9">
        <f t="shared" si="5"/>
        <v>42120.1</v>
      </c>
    </row>
    <row r="15" spans="1:6" ht="15.75" customHeight="1">
      <c r="A15" s="3">
        <v>42613</v>
      </c>
      <c r="B15" s="3">
        <v>42618</v>
      </c>
      <c r="C15">
        <f t="shared" si="3"/>
        <v>5</v>
      </c>
      <c r="D15">
        <f t="shared" si="4"/>
        <v>-25</v>
      </c>
      <c r="E15" s="8">
        <v>1887.6</v>
      </c>
      <c r="F15" s="9">
        <f t="shared" si="5"/>
        <v>-47190</v>
      </c>
    </row>
    <row r="16" spans="1:6" ht="15.75" customHeight="1">
      <c r="A16" s="3">
        <v>42581</v>
      </c>
      <c r="B16" s="3">
        <v>42618</v>
      </c>
      <c r="C16">
        <f t="shared" si="3"/>
        <v>35</v>
      </c>
      <c r="D16">
        <f t="shared" si="4"/>
        <v>5</v>
      </c>
      <c r="E16" s="8">
        <v>132</v>
      </c>
      <c r="F16" s="9">
        <f t="shared" si="5"/>
        <v>660</v>
      </c>
    </row>
    <row r="17" spans="1:6" ht="15.75" customHeight="1">
      <c r="A17" s="3">
        <v>42587</v>
      </c>
      <c r="B17" s="3">
        <v>42618</v>
      </c>
      <c r="C17">
        <f t="shared" si="0"/>
        <v>30</v>
      </c>
      <c r="D17">
        <f t="shared" si="1"/>
        <v>0</v>
      </c>
      <c r="E17" s="8">
        <v>242</v>
      </c>
      <c r="F17" s="9">
        <f t="shared" si="2"/>
        <v>0</v>
      </c>
    </row>
    <row r="18" spans="1:6" ht="15.75" customHeight="1">
      <c r="A18" s="3">
        <v>42587</v>
      </c>
      <c r="B18" s="3">
        <v>42618</v>
      </c>
      <c r="C18">
        <f t="shared" si="0"/>
        <v>30</v>
      </c>
      <c r="D18">
        <f t="shared" si="1"/>
        <v>0</v>
      </c>
      <c r="E18" s="8">
        <v>242</v>
      </c>
      <c r="F18" s="9">
        <f t="shared" si="2"/>
        <v>0</v>
      </c>
    </row>
    <row r="19" spans="1:6" ht="15.75" customHeight="1">
      <c r="A19" s="3">
        <v>42590</v>
      </c>
      <c r="B19" s="3">
        <v>42618</v>
      </c>
      <c r="C19">
        <f t="shared" si="0"/>
        <v>27</v>
      </c>
      <c r="D19">
        <f t="shared" si="1"/>
        <v>-3</v>
      </c>
      <c r="E19" s="8">
        <v>411.4</v>
      </c>
      <c r="F19" s="9">
        <f t="shared" si="2"/>
        <v>-1234.1999999999998</v>
      </c>
    </row>
    <row r="20" spans="1:6" ht="15.75" customHeight="1">
      <c r="A20" s="3">
        <v>42585</v>
      </c>
      <c r="B20" s="3">
        <v>42618</v>
      </c>
      <c r="C20">
        <f t="shared" si="0"/>
        <v>32</v>
      </c>
      <c r="D20">
        <f t="shared" si="1"/>
        <v>2</v>
      </c>
      <c r="E20" s="8">
        <v>154.28</v>
      </c>
      <c r="F20" s="9">
        <f t="shared" si="2"/>
        <v>308.56</v>
      </c>
    </row>
    <row r="21" spans="1:6" ht="15.75" customHeight="1">
      <c r="A21" s="3">
        <v>42586</v>
      </c>
      <c r="B21" s="3">
        <v>42618</v>
      </c>
      <c r="C21">
        <f t="shared" si="0"/>
        <v>31</v>
      </c>
      <c r="D21">
        <f t="shared" si="1"/>
        <v>1</v>
      </c>
      <c r="E21" s="8">
        <v>309.76</v>
      </c>
      <c r="F21" s="9">
        <f t="shared" si="2"/>
        <v>309.76</v>
      </c>
    </row>
    <row r="22" spans="1:6" ht="15.75" customHeight="1">
      <c r="A22" s="3">
        <v>42586</v>
      </c>
      <c r="B22" s="3">
        <v>42618</v>
      </c>
      <c r="C22">
        <f t="shared" si="0"/>
        <v>31</v>
      </c>
      <c r="D22">
        <f t="shared" si="1"/>
        <v>1</v>
      </c>
      <c r="E22" s="8">
        <v>50.31</v>
      </c>
      <c r="F22" s="9">
        <f t="shared" si="2"/>
        <v>50.31</v>
      </c>
    </row>
    <row r="23" spans="1:6" ht="15.75" customHeight="1">
      <c r="A23" s="3">
        <v>42584</v>
      </c>
      <c r="B23" s="3">
        <v>42618</v>
      </c>
      <c r="C23">
        <f t="shared" si="0"/>
        <v>33</v>
      </c>
      <c r="D23">
        <f t="shared" si="1"/>
        <v>3</v>
      </c>
      <c r="E23" s="8">
        <v>3749.22</v>
      </c>
      <c r="F23" s="9">
        <f t="shared" si="2"/>
        <v>11247.66</v>
      </c>
    </row>
    <row r="24" spans="1:6" ht="15.75" customHeight="1">
      <c r="A24" s="3">
        <v>42576</v>
      </c>
      <c r="B24" s="3">
        <v>42618</v>
      </c>
      <c r="C24">
        <f t="shared" si="0"/>
        <v>40</v>
      </c>
      <c r="D24">
        <f t="shared" si="1"/>
        <v>10</v>
      </c>
      <c r="E24" s="8">
        <v>190.8</v>
      </c>
      <c r="F24" s="9">
        <f t="shared" si="2"/>
        <v>1908</v>
      </c>
    </row>
    <row r="25" spans="1:6" ht="15.75" customHeight="1">
      <c r="A25" s="3">
        <v>42582</v>
      </c>
      <c r="B25" s="3">
        <v>42618</v>
      </c>
      <c r="C25">
        <f t="shared" si="0"/>
        <v>35</v>
      </c>
      <c r="D25">
        <f t="shared" si="1"/>
        <v>5</v>
      </c>
      <c r="E25" s="8">
        <v>629.2</v>
      </c>
      <c r="F25" s="9">
        <f t="shared" si="2"/>
        <v>3146</v>
      </c>
    </row>
    <row r="26" spans="1:6" ht="15.75" customHeight="1">
      <c r="A26" s="3">
        <v>42586</v>
      </c>
      <c r="B26" s="3">
        <v>42618</v>
      </c>
      <c r="C26">
        <f t="shared" si="0"/>
        <v>31</v>
      </c>
      <c r="D26">
        <f t="shared" si="1"/>
        <v>1</v>
      </c>
      <c r="E26" s="8">
        <v>2000</v>
      </c>
      <c r="F26" s="9">
        <f t="shared" si="2"/>
        <v>2000</v>
      </c>
    </row>
    <row r="27" spans="1:6" ht="15.75" customHeight="1">
      <c r="A27" s="3">
        <v>42614</v>
      </c>
      <c r="B27" s="3">
        <v>42627</v>
      </c>
      <c r="C27">
        <f t="shared" si="0"/>
        <v>13</v>
      </c>
      <c r="D27">
        <f t="shared" si="1"/>
        <v>-17</v>
      </c>
      <c r="E27" s="9">
        <v>1626.37</v>
      </c>
      <c r="F27" s="9">
        <f t="shared" si="2"/>
        <v>-27648.289999999997</v>
      </c>
    </row>
    <row r="28" spans="1:6" ht="15.75" customHeight="1">
      <c r="A28" s="3">
        <v>42614</v>
      </c>
      <c r="B28" s="3">
        <v>42627</v>
      </c>
      <c r="C28">
        <f t="shared" si="0"/>
        <v>13</v>
      </c>
      <c r="D28">
        <f t="shared" si="1"/>
        <v>-17</v>
      </c>
      <c r="E28" s="9">
        <v>627.99</v>
      </c>
      <c r="F28" s="9">
        <f t="shared" si="2"/>
        <v>-10675.83</v>
      </c>
    </row>
    <row r="29" spans="1:6" ht="15.75" customHeight="1">
      <c r="A29" s="3">
        <v>42614</v>
      </c>
      <c r="B29" s="3">
        <v>42627</v>
      </c>
      <c r="C29">
        <f t="shared" si="0"/>
        <v>13</v>
      </c>
      <c r="D29">
        <f t="shared" si="1"/>
        <v>-17</v>
      </c>
      <c r="E29" s="9">
        <v>786.5</v>
      </c>
      <c r="F29" s="9">
        <f t="shared" si="2"/>
        <v>-13370.5</v>
      </c>
    </row>
    <row r="30" spans="1:6" ht="15.75" customHeight="1">
      <c r="A30" s="3">
        <v>42629</v>
      </c>
      <c r="B30" s="3">
        <v>42629</v>
      </c>
      <c r="C30">
        <f t="shared" si="0"/>
        <v>0</v>
      </c>
      <c r="D30">
        <f t="shared" si="1"/>
        <v>-30</v>
      </c>
      <c r="E30" s="9">
        <v>195.26</v>
      </c>
      <c r="F30" s="9">
        <f t="shared" si="2"/>
        <v>-5857.799999999999</v>
      </c>
    </row>
    <row r="31" spans="1:6" ht="15.75" customHeight="1">
      <c r="A31" s="3">
        <v>42625</v>
      </c>
      <c r="B31" s="3">
        <v>42625</v>
      </c>
      <c r="C31">
        <f t="shared" si="0"/>
        <v>0</v>
      </c>
      <c r="D31">
        <f t="shared" si="1"/>
        <v>-30</v>
      </c>
      <c r="E31" s="9">
        <v>292.7</v>
      </c>
      <c r="F31" s="9">
        <f t="shared" si="2"/>
        <v>-8781</v>
      </c>
    </row>
    <row r="32" spans="1:6" ht="15.75" customHeight="1">
      <c r="A32" s="3">
        <v>42625</v>
      </c>
      <c r="B32" s="3">
        <v>42625</v>
      </c>
      <c r="C32">
        <f t="shared" si="0"/>
        <v>0</v>
      </c>
      <c r="D32">
        <f t="shared" si="1"/>
        <v>-30</v>
      </c>
      <c r="E32" s="9">
        <v>6484.1</v>
      </c>
      <c r="F32" s="9">
        <f t="shared" si="2"/>
        <v>-194523</v>
      </c>
    </row>
    <row r="33" spans="1:6" ht="15.75" customHeight="1">
      <c r="A33" s="3">
        <v>42636</v>
      </c>
      <c r="B33" s="3">
        <v>42636</v>
      </c>
      <c r="C33">
        <f t="shared" si="0"/>
        <v>0</v>
      </c>
      <c r="D33">
        <f t="shared" si="1"/>
        <v>-30</v>
      </c>
      <c r="E33" s="9">
        <v>1512.5</v>
      </c>
      <c r="F33" s="9">
        <f t="shared" si="2"/>
        <v>-45375</v>
      </c>
    </row>
    <row r="34" spans="1:6" ht="15.75" customHeight="1">
      <c r="A34" s="3">
        <v>42618</v>
      </c>
      <c r="B34" s="3">
        <v>42636</v>
      </c>
      <c r="C34">
        <f t="shared" si="0"/>
        <v>18</v>
      </c>
      <c r="D34">
        <f t="shared" si="1"/>
        <v>-12</v>
      </c>
      <c r="E34" s="9">
        <v>848</v>
      </c>
      <c r="F34" s="9">
        <f t="shared" si="2"/>
        <v>-10176</v>
      </c>
    </row>
    <row r="35" spans="1:6" ht="15.75" customHeight="1">
      <c r="A35" s="3">
        <v>42618</v>
      </c>
      <c r="B35" s="3">
        <v>42636</v>
      </c>
      <c r="C35">
        <f t="shared" si="0"/>
        <v>18</v>
      </c>
      <c r="D35">
        <f t="shared" si="1"/>
        <v>-12</v>
      </c>
      <c r="E35" s="9">
        <v>792.55</v>
      </c>
      <c r="F35" s="9">
        <f t="shared" si="2"/>
        <v>-9510.599999999999</v>
      </c>
    </row>
    <row r="36" spans="1:6" ht="15.75" customHeight="1">
      <c r="A36" s="3">
        <v>42622</v>
      </c>
      <c r="B36" s="3">
        <v>42636</v>
      </c>
      <c r="C36">
        <f t="shared" si="0"/>
        <v>14</v>
      </c>
      <c r="D36">
        <f t="shared" si="1"/>
        <v>-16</v>
      </c>
      <c r="E36" s="9">
        <v>243.26</v>
      </c>
      <c r="F36" s="9">
        <f t="shared" si="2"/>
        <v>-3892.16</v>
      </c>
    </row>
    <row r="37" spans="1:6" ht="15.75" customHeight="1">
      <c r="A37" s="3">
        <v>42629</v>
      </c>
      <c r="B37" s="3">
        <v>42636</v>
      </c>
      <c r="C37">
        <f t="shared" si="0"/>
        <v>7</v>
      </c>
      <c r="D37">
        <f t="shared" si="1"/>
        <v>-23</v>
      </c>
      <c r="E37" s="9">
        <v>741</v>
      </c>
      <c r="F37" s="9">
        <f t="shared" si="2"/>
        <v>-17043</v>
      </c>
    </row>
    <row r="38" spans="1:6" ht="15.75" customHeight="1">
      <c r="A38" s="3">
        <v>42629</v>
      </c>
      <c r="B38" s="3">
        <v>42636</v>
      </c>
      <c r="C38">
        <f t="shared" si="0"/>
        <v>7</v>
      </c>
      <c r="D38">
        <f t="shared" si="1"/>
        <v>-23</v>
      </c>
      <c r="E38" s="9">
        <v>91</v>
      </c>
      <c r="F38" s="9">
        <f t="shared" si="2"/>
        <v>-2093</v>
      </c>
    </row>
    <row r="39" spans="1:6" ht="15.75" customHeight="1">
      <c r="A39" s="3">
        <v>42629</v>
      </c>
      <c r="B39" s="3">
        <v>42636</v>
      </c>
      <c r="C39">
        <f t="shared" si="0"/>
        <v>7</v>
      </c>
      <c r="D39">
        <f t="shared" si="1"/>
        <v>-23</v>
      </c>
      <c r="E39" s="9">
        <v>130</v>
      </c>
      <c r="F39" s="9">
        <f t="shared" si="2"/>
        <v>-2990</v>
      </c>
    </row>
    <row r="40" spans="1:6" ht="15.75" customHeight="1">
      <c r="A40" s="3">
        <v>42620</v>
      </c>
      <c r="B40" s="3">
        <v>42636</v>
      </c>
      <c r="C40">
        <f t="shared" si="0"/>
        <v>16</v>
      </c>
      <c r="D40">
        <f t="shared" si="1"/>
        <v>-14</v>
      </c>
      <c r="E40" s="9">
        <v>605</v>
      </c>
      <c r="F40" s="9">
        <f t="shared" si="2"/>
        <v>-8470</v>
      </c>
    </row>
    <row r="41" spans="1:6" ht="15.75" customHeight="1">
      <c r="A41" s="3">
        <v>42621</v>
      </c>
      <c r="B41" s="3">
        <v>42636</v>
      </c>
      <c r="C41">
        <f aca="true" t="shared" si="6" ref="C41:C48">DAYS360(A41,B41)</f>
        <v>15</v>
      </c>
      <c r="D41">
        <f t="shared" si="1"/>
        <v>-15</v>
      </c>
      <c r="E41" s="9">
        <v>1028.5</v>
      </c>
      <c r="F41" s="9">
        <f aca="true" t="shared" si="7" ref="F41:F48">D41*E41</f>
        <v>-15427.5</v>
      </c>
    </row>
    <row r="42" spans="1:6" ht="15.75" customHeight="1">
      <c r="A42" s="3">
        <v>42634</v>
      </c>
      <c r="B42" s="3">
        <v>42636</v>
      </c>
      <c r="C42">
        <f t="shared" si="6"/>
        <v>2</v>
      </c>
      <c r="D42">
        <f t="shared" si="1"/>
        <v>-28</v>
      </c>
      <c r="E42" s="9">
        <v>519.09</v>
      </c>
      <c r="F42" s="9">
        <f t="shared" si="7"/>
        <v>-14534.52</v>
      </c>
    </row>
    <row r="43" spans="1:6" ht="15.75" customHeight="1">
      <c r="A43" s="3">
        <v>42627</v>
      </c>
      <c r="B43" s="3">
        <v>42636</v>
      </c>
      <c r="C43">
        <f t="shared" si="6"/>
        <v>9</v>
      </c>
      <c r="D43">
        <f t="shared" si="1"/>
        <v>-21</v>
      </c>
      <c r="E43" s="9">
        <v>6000</v>
      </c>
      <c r="F43" s="9">
        <f t="shared" si="7"/>
        <v>-126000</v>
      </c>
    </row>
    <row r="44" spans="1:6" ht="15.75" customHeight="1">
      <c r="A44" s="3">
        <v>42614</v>
      </c>
      <c r="B44" s="3">
        <v>42614</v>
      </c>
      <c r="C44">
        <f t="shared" si="6"/>
        <v>0</v>
      </c>
      <c r="D44">
        <f t="shared" si="1"/>
        <v>-30</v>
      </c>
      <c r="E44" s="9">
        <v>1216.56</v>
      </c>
      <c r="F44" s="9">
        <f t="shared" si="7"/>
        <v>-36496.799999999996</v>
      </c>
    </row>
    <row r="45" spans="1:6" ht="15.75" customHeight="1">
      <c r="A45" s="3">
        <v>42590</v>
      </c>
      <c r="B45" s="3">
        <v>42614</v>
      </c>
      <c r="C45">
        <f t="shared" si="6"/>
        <v>23</v>
      </c>
      <c r="D45">
        <f t="shared" si="1"/>
        <v>-7</v>
      </c>
      <c r="E45" s="9">
        <v>330</v>
      </c>
      <c r="F45" s="9">
        <f t="shared" si="7"/>
        <v>-2310</v>
      </c>
    </row>
    <row r="46" spans="1:6" ht="15.75" customHeight="1">
      <c r="A46" s="3">
        <v>42618</v>
      </c>
      <c r="B46" s="3">
        <v>42627</v>
      </c>
      <c r="C46">
        <f t="shared" si="6"/>
        <v>9</v>
      </c>
      <c r="D46">
        <f t="shared" si="1"/>
        <v>-21</v>
      </c>
      <c r="E46" s="9">
        <v>3585.81</v>
      </c>
      <c r="F46" s="9">
        <f t="shared" si="7"/>
        <v>-75302.01</v>
      </c>
    </row>
    <row r="47" spans="1:6" ht="15.75" customHeight="1">
      <c r="A47" s="3">
        <v>42618</v>
      </c>
      <c r="B47" s="3">
        <v>42628</v>
      </c>
      <c r="C47">
        <f t="shared" si="6"/>
        <v>10</v>
      </c>
      <c r="D47">
        <f t="shared" si="1"/>
        <v>-20</v>
      </c>
      <c r="E47" s="9">
        <v>364.5</v>
      </c>
      <c r="F47" s="9">
        <f t="shared" si="7"/>
        <v>-7290</v>
      </c>
    </row>
    <row r="48" spans="1:6" ht="15.75" customHeight="1">
      <c r="A48" s="3">
        <v>42618</v>
      </c>
      <c r="B48" s="3">
        <v>42628</v>
      </c>
      <c r="C48">
        <f t="shared" si="6"/>
        <v>10</v>
      </c>
      <c r="D48">
        <f t="shared" si="1"/>
        <v>-20</v>
      </c>
      <c r="E48" s="9">
        <v>76.16</v>
      </c>
      <c r="F48" s="9">
        <f t="shared" si="7"/>
        <v>-1523.1999999999998</v>
      </c>
    </row>
    <row r="49" spans="1:6" ht="15">
      <c r="A49" s="5"/>
      <c r="B49" s="3"/>
      <c r="C49">
        <f>DAYS360(A49,B49)</f>
        <v>0</v>
      </c>
      <c r="D49">
        <f>C49-30</f>
        <v>-30</v>
      </c>
      <c r="E49" s="14"/>
      <c r="F49" s="9">
        <f>D49*E49</f>
        <v>0</v>
      </c>
    </row>
    <row r="50" spans="1:6" ht="15">
      <c r="A50" s="5"/>
      <c r="B50" s="3"/>
      <c r="C50">
        <f>DAYS360(A50,B50)</f>
        <v>0</v>
      </c>
      <c r="D50">
        <f>C50-30</f>
        <v>-30</v>
      </c>
      <c r="E50"/>
      <c r="F50" s="9">
        <f>D50*E50</f>
        <v>0</v>
      </c>
    </row>
    <row r="51" spans="1:5" ht="15">
      <c r="A51" s="5"/>
      <c r="B51" s="3"/>
      <c r="E51"/>
    </row>
    <row r="52" spans="1:2" ht="15">
      <c r="A52" s="4"/>
      <c r="B52" s="3"/>
    </row>
    <row r="53" spans="5:6" ht="18.75" customHeight="1">
      <c r="E53" s="2">
        <f>SUM(E2:E52)</f>
        <v>44269.2</v>
      </c>
      <c r="F53" s="9">
        <f>SUM(F2:F52)</f>
        <v>-727140.96</v>
      </c>
    </row>
    <row r="57" spans="5:6" ht="13.5" customHeight="1">
      <c r="E57" s="2" t="s">
        <v>9</v>
      </c>
      <c r="F57" s="9">
        <f>F53/E53</f>
        <v>-16.425437098479303</v>
      </c>
    </row>
    <row r="58" spans="5:6" ht="13.5" customHeight="1">
      <c r="E58" s="2" t="s">
        <v>10</v>
      </c>
      <c r="F58" s="9">
        <f>E53</f>
        <v>44269.2</v>
      </c>
    </row>
    <row r="59" ht="13.5" customHeight="1"/>
    <row r="60" ht="13.5" customHeight="1"/>
    <row r="61" spans="5:6" ht="13.5" customHeight="1">
      <c r="E61" s="2" t="s">
        <v>11</v>
      </c>
      <c r="F61" s="9">
        <f>+'RATIO DE LAS PENDIENTES DE PAGO'!F36</f>
        <v>-17.17329543761805</v>
      </c>
    </row>
    <row r="62" spans="5:6" ht="13.5" customHeight="1">
      <c r="E62" s="2" t="s">
        <v>5</v>
      </c>
      <c r="F62" s="9">
        <f>+'RATIO DE LAS PENDIENTES DE PAGO'!F37</f>
        <v>36922.380000000005</v>
      </c>
    </row>
    <row r="63" ht="13.5" customHeight="1"/>
    <row r="64" ht="13.5" customHeight="1"/>
    <row r="65" ht="13.5" customHeight="1">
      <c r="F65" s="9">
        <f>(F57*F58)+(F61*F62)</f>
        <v>-1361219.9</v>
      </c>
    </row>
    <row r="66" ht="13.5" customHeight="1">
      <c r="F66" s="9">
        <f>F58+F62</f>
        <v>81191.58</v>
      </c>
    </row>
    <row r="67" ht="13.5" customHeight="1"/>
    <row r="68" ht="13.5" customHeight="1"/>
    <row r="69" spans="5:6" ht="13.5" customHeight="1">
      <c r="E69" s="7" t="s">
        <v>12</v>
      </c>
      <c r="F69" s="10">
        <f>F65/F66</f>
        <v>-16.76553036657249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invitado</dc:creator>
  <cp:keywords/>
  <dc:description/>
  <cp:lastModifiedBy>Enrique Lapeña</cp:lastModifiedBy>
  <dcterms:created xsi:type="dcterms:W3CDTF">2016-02-08T19:42:20Z</dcterms:created>
  <dcterms:modified xsi:type="dcterms:W3CDTF">2016-09-30T12:04:27Z</dcterms:modified>
  <cp:category/>
  <cp:version/>
  <cp:contentType/>
  <cp:contentStatus/>
</cp:coreProperties>
</file>